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alba/Downloads/"/>
    </mc:Choice>
  </mc:AlternateContent>
  <xr:revisionPtr revIDLastSave="0" documentId="13_ncr:1_{09638C03-EB54-B74E-981A-4ECE639675D4}" xr6:coauthVersionLast="47" xr6:coauthVersionMax="47" xr10:uidLastSave="{00000000-0000-0000-0000-000000000000}"/>
  <bookViews>
    <workbookView xWindow="0" yWindow="600" windowWidth="28800" windowHeight="15500" xr2:uid="{00000000-000D-0000-FFFF-FFFF00000000}"/>
  </bookViews>
  <sheets>
    <sheet name="Parámetros" sheetId="2" r:id="rId1"/>
    <sheet name="Catálogo de controles" sheetId="3" r:id="rId2"/>
    <sheet name="Evaluación" sheetId="4" r:id="rId3"/>
    <sheet name="Resumen" sheetId="5" r:id="rId4"/>
    <sheet name="Dashboard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3" i="4" l="1"/>
  <c r="M203" i="4"/>
  <c r="L203" i="4"/>
  <c r="K203" i="4"/>
  <c r="E203" i="4"/>
  <c r="F203" i="4" s="1"/>
  <c r="D203" i="4"/>
  <c r="C203" i="4"/>
  <c r="B203" i="4"/>
  <c r="A203" i="4"/>
  <c r="N202" i="4"/>
  <c r="M202" i="4"/>
  <c r="L202" i="4"/>
  <c r="K202" i="4"/>
  <c r="E202" i="4"/>
  <c r="F202" i="4" s="1"/>
  <c r="D202" i="4"/>
  <c r="C202" i="4"/>
  <c r="B202" i="4"/>
  <c r="A202" i="4"/>
  <c r="N201" i="4"/>
  <c r="M201" i="4"/>
  <c r="L201" i="4"/>
  <c r="K201" i="4"/>
  <c r="E201" i="4"/>
  <c r="D201" i="4"/>
  <c r="C201" i="4"/>
  <c r="B201" i="4"/>
  <c r="A201" i="4"/>
  <c r="N200" i="4"/>
  <c r="M200" i="4"/>
  <c r="L200" i="4"/>
  <c r="K200" i="4"/>
  <c r="F200" i="4"/>
  <c r="E200" i="4"/>
  <c r="D200" i="4"/>
  <c r="G200" i="4" s="1"/>
  <c r="C200" i="4"/>
  <c r="B200" i="4"/>
  <c r="A200" i="4"/>
  <c r="N199" i="4"/>
  <c r="M199" i="4"/>
  <c r="L199" i="4"/>
  <c r="K199" i="4"/>
  <c r="E199" i="4"/>
  <c r="F199" i="4" s="1"/>
  <c r="D199" i="4"/>
  <c r="G199" i="4" s="1"/>
  <c r="C199" i="4"/>
  <c r="B199" i="4"/>
  <c r="A199" i="4"/>
  <c r="I199" i="4" s="1"/>
  <c r="N198" i="4"/>
  <c r="M198" i="4"/>
  <c r="L198" i="4"/>
  <c r="K198" i="4"/>
  <c r="G198" i="4"/>
  <c r="H198" i="4" s="1"/>
  <c r="J198" i="4" s="1"/>
  <c r="E198" i="4"/>
  <c r="F198" i="4" s="1"/>
  <c r="D198" i="4"/>
  <c r="C198" i="4"/>
  <c r="B198" i="4"/>
  <c r="A198" i="4"/>
  <c r="N197" i="4"/>
  <c r="M197" i="4"/>
  <c r="L197" i="4"/>
  <c r="K197" i="4"/>
  <c r="E197" i="4"/>
  <c r="D197" i="4"/>
  <c r="C197" i="4"/>
  <c r="B197" i="4"/>
  <c r="A197" i="4"/>
  <c r="N196" i="4"/>
  <c r="M196" i="4"/>
  <c r="L196" i="4"/>
  <c r="K196" i="4"/>
  <c r="E196" i="4"/>
  <c r="F196" i="4" s="1"/>
  <c r="D196" i="4"/>
  <c r="C196" i="4"/>
  <c r="B196" i="4"/>
  <c r="A196" i="4"/>
  <c r="I196" i="4" s="1"/>
  <c r="N195" i="4"/>
  <c r="M195" i="4"/>
  <c r="L195" i="4"/>
  <c r="K195" i="4"/>
  <c r="E195" i="4"/>
  <c r="F195" i="4" s="1"/>
  <c r="D195" i="4"/>
  <c r="G195" i="4" s="1"/>
  <c r="C195" i="4"/>
  <c r="B195" i="4"/>
  <c r="A195" i="4"/>
  <c r="I195" i="4" s="1"/>
  <c r="N194" i="4"/>
  <c r="M194" i="4"/>
  <c r="L194" i="4"/>
  <c r="K194" i="4"/>
  <c r="E194" i="4"/>
  <c r="D194" i="4"/>
  <c r="C194" i="4"/>
  <c r="B194" i="4"/>
  <c r="A194" i="4"/>
  <c r="N193" i="4"/>
  <c r="M193" i="4"/>
  <c r="L193" i="4"/>
  <c r="K193" i="4"/>
  <c r="F193" i="4"/>
  <c r="E193" i="4"/>
  <c r="D193" i="4"/>
  <c r="C193" i="4"/>
  <c r="B193" i="4"/>
  <c r="A193" i="4"/>
  <c r="N192" i="4"/>
  <c r="M192" i="4"/>
  <c r="L192" i="4"/>
  <c r="K192" i="4"/>
  <c r="E192" i="4"/>
  <c r="F192" i="4" s="1"/>
  <c r="D192" i="4"/>
  <c r="C192" i="4"/>
  <c r="B192" i="4"/>
  <c r="A192" i="4"/>
  <c r="N191" i="4"/>
  <c r="M191" i="4"/>
  <c r="L191" i="4"/>
  <c r="K191" i="4"/>
  <c r="E191" i="4"/>
  <c r="F191" i="4" s="1"/>
  <c r="D191" i="4"/>
  <c r="G191" i="4" s="1"/>
  <c r="C191" i="4"/>
  <c r="B191" i="4"/>
  <c r="A191" i="4"/>
  <c r="I191" i="4" s="1"/>
  <c r="N190" i="4"/>
  <c r="M190" i="4"/>
  <c r="L190" i="4"/>
  <c r="K190" i="4"/>
  <c r="G190" i="4"/>
  <c r="H190" i="4" s="1"/>
  <c r="J190" i="4" s="1"/>
  <c r="E190" i="4"/>
  <c r="F190" i="4" s="1"/>
  <c r="D190" i="4"/>
  <c r="C190" i="4"/>
  <c r="B190" i="4"/>
  <c r="A190" i="4"/>
  <c r="N189" i="4"/>
  <c r="M189" i="4"/>
  <c r="L189" i="4"/>
  <c r="K189" i="4"/>
  <c r="E189" i="4"/>
  <c r="D189" i="4"/>
  <c r="C189" i="4"/>
  <c r="B189" i="4"/>
  <c r="A189" i="4"/>
  <c r="N188" i="4"/>
  <c r="M188" i="4"/>
  <c r="L188" i="4"/>
  <c r="K188" i="4"/>
  <c r="E188" i="4"/>
  <c r="F188" i="4" s="1"/>
  <c r="D188" i="4"/>
  <c r="G188" i="4" s="1"/>
  <c r="C188" i="4"/>
  <c r="B188" i="4"/>
  <c r="A188" i="4"/>
  <c r="I188" i="4" s="1"/>
  <c r="N187" i="4"/>
  <c r="M187" i="4"/>
  <c r="L187" i="4"/>
  <c r="K187" i="4"/>
  <c r="G187" i="4"/>
  <c r="E187" i="4"/>
  <c r="F187" i="4" s="1"/>
  <c r="D187" i="4"/>
  <c r="C187" i="4"/>
  <c r="B187" i="4"/>
  <c r="A187" i="4"/>
  <c r="N186" i="4"/>
  <c r="M186" i="4"/>
  <c r="L186" i="4"/>
  <c r="K186" i="4"/>
  <c r="E186" i="4"/>
  <c r="D186" i="4"/>
  <c r="C186" i="4"/>
  <c r="B186" i="4"/>
  <c r="A186" i="4"/>
  <c r="N185" i="4"/>
  <c r="M185" i="4"/>
  <c r="L185" i="4"/>
  <c r="K185" i="4"/>
  <c r="F185" i="4"/>
  <c r="E185" i="4"/>
  <c r="D185" i="4"/>
  <c r="C185" i="4"/>
  <c r="B185" i="4"/>
  <c r="A185" i="4"/>
  <c r="N184" i="4"/>
  <c r="M184" i="4"/>
  <c r="L184" i="4"/>
  <c r="K184" i="4"/>
  <c r="E184" i="4"/>
  <c r="F184" i="4" s="1"/>
  <c r="D184" i="4"/>
  <c r="G184" i="4" s="1"/>
  <c r="C184" i="4"/>
  <c r="B184" i="4"/>
  <c r="A184" i="4"/>
  <c r="I184" i="4" s="1"/>
  <c r="N183" i="4"/>
  <c r="M183" i="4"/>
  <c r="L183" i="4"/>
  <c r="K183" i="4"/>
  <c r="I183" i="4"/>
  <c r="G183" i="4"/>
  <c r="E183" i="4"/>
  <c r="F183" i="4" s="1"/>
  <c r="D183" i="4"/>
  <c r="C183" i="4"/>
  <c r="B183" i="4"/>
  <c r="A183" i="4"/>
  <c r="N182" i="4"/>
  <c r="M182" i="4"/>
  <c r="L182" i="4"/>
  <c r="K182" i="4"/>
  <c r="G182" i="4"/>
  <c r="E182" i="4"/>
  <c r="F182" i="4" s="1"/>
  <c r="D182" i="4"/>
  <c r="C182" i="4"/>
  <c r="B182" i="4"/>
  <c r="A182" i="4"/>
  <c r="I182" i="4" s="1"/>
  <c r="N181" i="4"/>
  <c r="M181" i="4"/>
  <c r="L181" i="4"/>
  <c r="K181" i="4"/>
  <c r="E181" i="4"/>
  <c r="D181" i="4"/>
  <c r="C181" i="4"/>
  <c r="B181" i="4"/>
  <c r="A181" i="4"/>
  <c r="N180" i="4"/>
  <c r="M180" i="4"/>
  <c r="L180" i="4"/>
  <c r="K180" i="4"/>
  <c r="E180" i="4"/>
  <c r="F180" i="4" s="1"/>
  <c r="D180" i="4"/>
  <c r="G180" i="4" s="1"/>
  <c r="C180" i="4"/>
  <c r="B180" i="4"/>
  <c r="A180" i="4"/>
  <c r="I180" i="4" s="1"/>
  <c r="N179" i="4"/>
  <c r="M179" i="4"/>
  <c r="L179" i="4"/>
  <c r="K179" i="4"/>
  <c r="G179" i="4"/>
  <c r="E179" i="4"/>
  <c r="F179" i="4" s="1"/>
  <c r="D179" i="4"/>
  <c r="C179" i="4"/>
  <c r="B179" i="4"/>
  <c r="A179" i="4"/>
  <c r="N178" i="4"/>
  <c r="M178" i="4"/>
  <c r="L178" i="4"/>
  <c r="K178" i="4"/>
  <c r="E178" i="4"/>
  <c r="F178" i="4" s="1"/>
  <c r="D178" i="4"/>
  <c r="C178" i="4"/>
  <c r="B178" i="4"/>
  <c r="A178" i="4"/>
  <c r="N177" i="4"/>
  <c r="M177" i="4"/>
  <c r="L177" i="4"/>
  <c r="K177" i="4"/>
  <c r="E177" i="4"/>
  <c r="D177" i="4"/>
  <c r="C177" i="4"/>
  <c r="B177" i="4"/>
  <c r="A177" i="4"/>
  <c r="N176" i="4"/>
  <c r="M176" i="4"/>
  <c r="L176" i="4"/>
  <c r="K176" i="4"/>
  <c r="E176" i="4"/>
  <c r="F176" i="4" s="1"/>
  <c r="D176" i="4"/>
  <c r="G176" i="4" s="1"/>
  <c r="C176" i="4"/>
  <c r="B176" i="4"/>
  <c r="A176" i="4"/>
  <c r="I176" i="4" s="1"/>
  <c r="N175" i="4"/>
  <c r="M175" i="4"/>
  <c r="L175" i="4"/>
  <c r="K175" i="4"/>
  <c r="E175" i="4"/>
  <c r="F175" i="4" s="1"/>
  <c r="D175" i="4"/>
  <c r="G175" i="4" s="1"/>
  <c r="C175" i="4"/>
  <c r="B175" i="4"/>
  <c r="A175" i="4"/>
  <c r="N174" i="4"/>
  <c r="M174" i="4"/>
  <c r="L174" i="4"/>
  <c r="K174" i="4"/>
  <c r="G174" i="4"/>
  <c r="E174" i="4"/>
  <c r="F174" i="4" s="1"/>
  <c r="D174" i="4"/>
  <c r="H174" i="4" s="1"/>
  <c r="C174" i="4"/>
  <c r="B174" i="4"/>
  <c r="A174" i="4"/>
  <c r="N173" i="4"/>
  <c r="M173" i="4"/>
  <c r="L173" i="4"/>
  <c r="K173" i="4"/>
  <c r="F173" i="4"/>
  <c r="E173" i="4"/>
  <c r="D173" i="4"/>
  <c r="C173" i="4"/>
  <c r="B173" i="4"/>
  <c r="A173" i="4"/>
  <c r="N172" i="4"/>
  <c r="M172" i="4"/>
  <c r="L172" i="4"/>
  <c r="K172" i="4"/>
  <c r="E172" i="4"/>
  <c r="F172" i="4" s="1"/>
  <c r="D172" i="4"/>
  <c r="G172" i="4" s="1"/>
  <c r="C172" i="4"/>
  <c r="B172" i="4"/>
  <c r="A172" i="4"/>
  <c r="N171" i="4"/>
  <c r="M171" i="4"/>
  <c r="L171" i="4"/>
  <c r="K171" i="4"/>
  <c r="E171" i="4"/>
  <c r="F171" i="4" s="1"/>
  <c r="D171" i="4"/>
  <c r="G171" i="4" s="1"/>
  <c r="C171" i="4"/>
  <c r="B171" i="4"/>
  <c r="A171" i="4"/>
  <c r="I171" i="4" s="1"/>
  <c r="N170" i="4"/>
  <c r="M170" i="4"/>
  <c r="L170" i="4"/>
  <c r="K170" i="4"/>
  <c r="I170" i="4"/>
  <c r="E170" i="4"/>
  <c r="F170" i="4" s="1"/>
  <c r="D170" i="4"/>
  <c r="C170" i="4"/>
  <c r="B170" i="4"/>
  <c r="A170" i="4"/>
  <c r="N169" i="4"/>
  <c r="M169" i="4"/>
  <c r="L169" i="4"/>
  <c r="K169" i="4"/>
  <c r="E169" i="4"/>
  <c r="D169" i="4"/>
  <c r="C169" i="4"/>
  <c r="B169" i="4"/>
  <c r="A169" i="4"/>
  <c r="N168" i="4"/>
  <c r="M168" i="4"/>
  <c r="L168" i="4"/>
  <c r="K168" i="4"/>
  <c r="E168" i="4"/>
  <c r="F168" i="4" s="1"/>
  <c r="D168" i="4"/>
  <c r="C168" i="4"/>
  <c r="B168" i="4"/>
  <c r="A168" i="4"/>
  <c r="N167" i="4"/>
  <c r="M167" i="4"/>
  <c r="L167" i="4"/>
  <c r="K167" i="4"/>
  <c r="E167" i="4"/>
  <c r="F167" i="4" s="1"/>
  <c r="D167" i="4"/>
  <c r="C167" i="4"/>
  <c r="B167" i="4"/>
  <c r="A167" i="4"/>
  <c r="N166" i="4"/>
  <c r="M166" i="4"/>
  <c r="L166" i="4"/>
  <c r="K166" i="4"/>
  <c r="E166" i="4"/>
  <c r="D166" i="4"/>
  <c r="C166" i="4"/>
  <c r="B166" i="4"/>
  <c r="A166" i="4"/>
  <c r="I166" i="4" s="1"/>
  <c r="N165" i="4"/>
  <c r="M165" i="4"/>
  <c r="L165" i="4"/>
  <c r="K165" i="4"/>
  <c r="E165" i="4"/>
  <c r="D165" i="4"/>
  <c r="C165" i="4"/>
  <c r="B165" i="4"/>
  <c r="A165" i="4"/>
  <c r="N164" i="4"/>
  <c r="M164" i="4"/>
  <c r="L164" i="4"/>
  <c r="K164" i="4"/>
  <c r="E164" i="4"/>
  <c r="D164" i="4"/>
  <c r="C164" i="4"/>
  <c r="B164" i="4"/>
  <c r="A164" i="4"/>
  <c r="N163" i="4"/>
  <c r="M163" i="4"/>
  <c r="L163" i="4"/>
  <c r="K163" i="4"/>
  <c r="G163" i="4"/>
  <c r="E163" i="4"/>
  <c r="F163" i="4" s="1"/>
  <c r="D163" i="4"/>
  <c r="C163" i="4"/>
  <c r="B163" i="4"/>
  <c r="A163" i="4"/>
  <c r="N162" i="4"/>
  <c r="M162" i="4"/>
  <c r="L162" i="4"/>
  <c r="K162" i="4"/>
  <c r="E162" i="4"/>
  <c r="D162" i="4"/>
  <c r="C162" i="4"/>
  <c r="B162" i="4"/>
  <c r="A162" i="4"/>
  <c r="N161" i="4"/>
  <c r="M161" i="4"/>
  <c r="L161" i="4"/>
  <c r="K161" i="4"/>
  <c r="E161" i="4"/>
  <c r="D161" i="4"/>
  <c r="C161" i="4"/>
  <c r="B161" i="4"/>
  <c r="A161" i="4"/>
  <c r="N160" i="4"/>
  <c r="M160" i="4"/>
  <c r="L160" i="4"/>
  <c r="K160" i="4"/>
  <c r="E160" i="4"/>
  <c r="F160" i="4" s="1"/>
  <c r="D160" i="4"/>
  <c r="G160" i="4" s="1"/>
  <c r="C160" i="4"/>
  <c r="B160" i="4"/>
  <c r="A160" i="4"/>
  <c r="N159" i="4"/>
  <c r="M159" i="4"/>
  <c r="L159" i="4"/>
  <c r="K159" i="4"/>
  <c r="G159" i="4"/>
  <c r="E159" i="4"/>
  <c r="F159" i="4" s="1"/>
  <c r="D159" i="4"/>
  <c r="C159" i="4"/>
  <c r="B159" i="4"/>
  <c r="A159" i="4"/>
  <c r="N158" i="4"/>
  <c r="M158" i="4"/>
  <c r="L158" i="4"/>
  <c r="K158" i="4"/>
  <c r="G158" i="4"/>
  <c r="E158" i="4"/>
  <c r="F158" i="4" s="1"/>
  <c r="D158" i="4"/>
  <c r="C158" i="4"/>
  <c r="B158" i="4"/>
  <c r="A158" i="4"/>
  <c r="H158" i="4" s="1"/>
  <c r="N157" i="4"/>
  <c r="M157" i="4"/>
  <c r="L157" i="4"/>
  <c r="K157" i="4"/>
  <c r="E157" i="4"/>
  <c r="D157" i="4"/>
  <c r="C157" i="4"/>
  <c r="B157" i="4"/>
  <c r="A157" i="4"/>
  <c r="N156" i="4"/>
  <c r="M156" i="4"/>
  <c r="L156" i="4"/>
  <c r="K156" i="4"/>
  <c r="E156" i="4"/>
  <c r="F156" i="4" s="1"/>
  <c r="D156" i="4"/>
  <c r="G156" i="4" s="1"/>
  <c r="C156" i="4"/>
  <c r="B156" i="4"/>
  <c r="A156" i="4"/>
  <c r="I156" i="4" s="1"/>
  <c r="N155" i="4"/>
  <c r="M155" i="4"/>
  <c r="L155" i="4"/>
  <c r="K155" i="4"/>
  <c r="G155" i="4"/>
  <c r="E155" i="4"/>
  <c r="F155" i="4" s="1"/>
  <c r="D155" i="4"/>
  <c r="C155" i="4"/>
  <c r="B155" i="4"/>
  <c r="A155" i="4"/>
  <c r="N154" i="4"/>
  <c r="M154" i="4"/>
  <c r="L154" i="4"/>
  <c r="K154" i="4"/>
  <c r="G154" i="4"/>
  <c r="E154" i="4"/>
  <c r="F154" i="4" s="1"/>
  <c r="D154" i="4"/>
  <c r="C154" i="4"/>
  <c r="B154" i="4"/>
  <c r="A154" i="4"/>
  <c r="I154" i="4" s="1"/>
  <c r="N153" i="4"/>
  <c r="M153" i="4"/>
  <c r="L153" i="4"/>
  <c r="K153" i="4"/>
  <c r="E153" i="4"/>
  <c r="F153" i="4" s="1"/>
  <c r="D153" i="4"/>
  <c r="G153" i="4" s="1"/>
  <c r="C153" i="4"/>
  <c r="B153" i="4"/>
  <c r="A153" i="4"/>
  <c r="N152" i="4"/>
  <c r="M152" i="4"/>
  <c r="L152" i="4"/>
  <c r="K152" i="4"/>
  <c r="E152" i="4"/>
  <c r="F152" i="4" s="1"/>
  <c r="D152" i="4"/>
  <c r="C152" i="4"/>
  <c r="B152" i="4"/>
  <c r="A152" i="4"/>
  <c r="N151" i="4"/>
  <c r="M151" i="4"/>
  <c r="L151" i="4"/>
  <c r="K151" i="4"/>
  <c r="G151" i="4"/>
  <c r="E151" i="4"/>
  <c r="F151" i="4" s="1"/>
  <c r="D151" i="4"/>
  <c r="C151" i="4"/>
  <c r="B151" i="4"/>
  <c r="A151" i="4"/>
  <c r="H151" i="4" s="1"/>
  <c r="N150" i="4"/>
  <c r="M150" i="4"/>
  <c r="L150" i="4"/>
  <c r="K150" i="4"/>
  <c r="E150" i="4"/>
  <c r="D150" i="4"/>
  <c r="C150" i="4"/>
  <c r="B150" i="4"/>
  <c r="A150" i="4"/>
  <c r="N149" i="4"/>
  <c r="M149" i="4"/>
  <c r="L149" i="4"/>
  <c r="K149" i="4"/>
  <c r="F149" i="4"/>
  <c r="E149" i="4"/>
  <c r="D149" i="4"/>
  <c r="G149" i="4" s="1"/>
  <c r="C149" i="4"/>
  <c r="B149" i="4"/>
  <c r="A149" i="4"/>
  <c r="N148" i="4"/>
  <c r="M148" i="4"/>
  <c r="L148" i="4"/>
  <c r="K148" i="4"/>
  <c r="E148" i="4"/>
  <c r="F148" i="4" s="1"/>
  <c r="D148" i="4"/>
  <c r="C148" i="4"/>
  <c r="B148" i="4"/>
  <c r="A148" i="4"/>
  <c r="N147" i="4"/>
  <c r="M147" i="4"/>
  <c r="L147" i="4"/>
  <c r="K147" i="4"/>
  <c r="E147" i="4"/>
  <c r="F147" i="4" s="1"/>
  <c r="D147" i="4"/>
  <c r="G147" i="4" s="1"/>
  <c r="C147" i="4"/>
  <c r="B147" i="4"/>
  <c r="A147" i="4"/>
  <c r="N146" i="4"/>
  <c r="M146" i="4"/>
  <c r="L146" i="4"/>
  <c r="K146" i="4"/>
  <c r="E146" i="4"/>
  <c r="D146" i="4"/>
  <c r="G146" i="4" s="1"/>
  <c r="C146" i="4"/>
  <c r="B146" i="4"/>
  <c r="A146" i="4"/>
  <c r="N145" i="4"/>
  <c r="M145" i="4"/>
  <c r="L145" i="4"/>
  <c r="K145" i="4"/>
  <c r="G145" i="4"/>
  <c r="F145" i="4"/>
  <c r="E145" i="4"/>
  <c r="D145" i="4"/>
  <c r="C145" i="4"/>
  <c r="B145" i="4"/>
  <c r="A145" i="4"/>
  <c r="H145" i="4" s="1"/>
  <c r="N144" i="4"/>
  <c r="M144" i="4"/>
  <c r="L144" i="4"/>
  <c r="K144" i="4"/>
  <c r="E144" i="4"/>
  <c r="F144" i="4" s="1"/>
  <c r="D144" i="4"/>
  <c r="C144" i="4"/>
  <c r="B144" i="4"/>
  <c r="A144" i="4"/>
  <c r="N143" i="4"/>
  <c r="M143" i="4"/>
  <c r="L143" i="4"/>
  <c r="K143" i="4"/>
  <c r="E143" i="4"/>
  <c r="F143" i="4" s="1"/>
  <c r="D143" i="4"/>
  <c r="C143" i="4"/>
  <c r="B143" i="4"/>
  <c r="A143" i="4"/>
  <c r="N142" i="4"/>
  <c r="M142" i="4"/>
  <c r="L142" i="4"/>
  <c r="K142" i="4"/>
  <c r="E142" i="4"/>
  <c r="D142" i="4"/>
  <c r="C142" i="4"/>
  <c r="B142" i="4"/>
  <c r="A142" i="4"/>
  <c r="N141" i="4"/>
  <c r="M141" i="4"/>
  <c r="L141" i="4"/>
  <c r="K141" i="4"/>
  <c r="F141" i="4"/>
  <c r="E141" i="4"/>
  <c r="D141" i="4"/>
  <c r="G141" i="4" s="1"/>
  <c r="C141" i="4"/>
  <c r="B141" i="4"/>
  <c r="A141" i="4"/>
  <c r="H141" i="4" s="1"/>
  <c r="N140" i="4"/>
  <c r="M140" i="4"/>
  <c r="L140" i="4"/>
  <c r="K140" i="4"/>
  <c r="E140" i="4"/>
  <c r="F140" i="4" s="1"/>
  <c r="D140" i="4"/>
  <c r="G140" i="4" s="1"/>
  <c r="C140" i="4"/>
  <c r="B140" i="4"/>
  <c r="A140" i="4"/>
  <c r="N139" i="4"/>
  <c r="M139" i="4"/>
  <c r="L139" i="4"/>
  <c r="K139" i="4"/>
  <c r="G139" i="4"/>
  <c r="E139" i="4"/>
  <c r="F139" i="4" s="1"/>
  <c r="D139" i="4"/>
  <c r="C139" i="4"/>
  <c r="B139" i="4"/>
  <c r="A139" i="4"/>
  <c r="N138" i="4"/>
  <c r="M138" i="4"/>
  <c r="L138" i="4"/>
  <c r="K138" i="4"/>
  <c r="E138" i="4"/>
  <c r="D138" i="4"/>
  <c r="C138" i="4"/>
  <c r="B138" i="4"/>
  <c r="A138" i="4"/>
  <c r="N137" i="4"/>
  <c r="M137" i="4"/>
  <c r="L137" i="4"/>
  <c r="K137" i="4"/>
  <c r="E137" i="4"/>
  <c r="F137" i="4" s="1"/>
  <c r="D137" i="4"/>
  <c r="G137" i="4" s="1"/>
  <c r="C137" i="4"/>
  <c r="B137" i="4"/>
  <c r="A137" i="4"/>
  <c r="N136" i="4"/>
  <c r="M136" i="4"/>
  <c r="L136" i="4"/>
  <c r="K136" i="4"/>
  <c r="E136" i="4"/>
  <c r="F136" i="4" s="1"/>
  <c r="D136" i="4"/>
  <c r="C136" i="4"/>
  <c r="B136" i="4"/>
  <c r="A136" i="4"/>
  <c r="N135" i="4"/>
  <c r="M135" i="4"/>
  <c r="L135" i="4"/>
  <c r="K135" i="4"/>
  <c r="I135" i="4"/>
  <c r="G135" i="4"/>
  <c r="E135" i="4"/>
  <c r="F135" i="4" s="1"/>
  <c r="D135" i="4"/>
  <c r="C135" i="4"/>
  <c r="B135" i="4"/>
  <c r="A135" i="4"/>
  <c r="N134" i="4"/>
  <c r="M134" i="4"/>
  <c r="L134" i="4"/>
  <c r="K134" i="4"/>
  <c r="E134" i="4"/>
  <c r="D134" i="4"/>
  <c r="C134" i="4"/>
  <c r="B134" i="4"/>
  <c r="A134" i="4"/>
  <c r="N133" i="4"/>
  <c r="M133" i="4"/>
  <c r="L133" i="4"/>
  <c r="K133" i="4"/>
  <c r="E133" i="4"/>
  <c r="F133" i="4" s="1"/>
  <c r="D133" i="4"/>
  <c r="G133" i="4" s="1"/>
  <c r="C133" i="4"/>
  <c r="B133" i="4"/>
  <c r="A133" i="4"/>
  <c r="N132" i="4"/>
  <c r="M132" i="4"/>
  <c r="L132" i="4"/>
  <c r="K132" i="4"/>
  <c r="E132" i="4"/>
  <c r="F132" i="4" s="1"/>
  <c r="D132" i="4"/>
  <c r="C132" i="4"/>
  <c r="B132" i="4"/>
  <c r="A132" i="4"/>
  <c r="N131" i="4"/>
  <c r="M131" i="4"/>
  <c r="L131" i="4"/>
  <c r="K131" i="4"/>
  <c r="G131" i="4"/>
  <c r="E131" i="4"/>
  <c r="F131" i="4" s="1"/>
  <c r="D131" i="4"/>
  <c r="C131" i="4"/>
  <c r="B131" i="4"/>
  <c r="A131" i="4"/>
  <c r="N130" i="4"/>
  <c r="M130" i="4"/>
  <c r="L130" i="4"/>
  <c r="K130" i="4"/>
  <c r="G130" i="4"/>
  <c r="E130" i="4"/>
  <c r="D130" i="4"/>
  <c r="C130" i="4"/>
  <c r="B130" i="4"/>
  <c r="A130" i="4"/>
  <c r="N129" i="4"/>
  <c r="M129" i="4"/>
  <c r="L129" i="4"/>
  <c r="K129" i="4"/>
  <c r="F129" i="4"/>
  <c r="E129" i="4"/>
  <c r="D129" i="4"/>
  <c r="G129" i="4" s="1"/>
  <c r="C129" i="4"/>
  <c r="B129" i="4"/>
  <c r="A129" i="4"/>
  <c r="H129" i="4" s="1"/>
  <c r="N128" i="4"/>
  <c r="M128" i="4"/>
  <c r="L128" i="4"/>
  <c r="K128" i="4"/>
  <c r="E128" i="4"/>
  <c r="F128" i="4" s="1"/>
  <c r="D128" i="4"/>
  <c r="C128" i="4"/>
  <c r="B128" i="4"/>
  <c r="A128" i="4"/>
  <c r="N127" i="4"/>
  <c r="M127" i="4"/>
  <c r="L127" i="4"/>
  <c r="K127" i="4"/>
  <c r="G127" i="4"/>
  <c r="E127" i="4"/>
  <c r="F127" i="4" s="1"/>
  <c r="D127" i="4"/>
  <c r="C127" i="4"/>
  <c r="B127" i="4"/>
  <c r="A127" i="4"/>
  <c r="N126" i="4"/>
  <c r="M126" i="4"/>
  <c r="L126" i="4"/>
  <c r="K126" i="4"/>
  <c r="E126" i="4"/>
  <c r="D126" i="4"/>
  <c r="C126" i="4"/>
  <c r="B126" i="4"/>
  <c r="A126" i="4"/>
  <c r="N125" i="4"/>
  <c r="M125" i="4"/>
  <c r="L125" i="4"/>
  <c r="K125" i="4"/>
  <c r="E125" i="4"/>
  <c r="G125" i="4" s="1"/>
  <c r="D125" i="4"/>
  <c r="C125" i="4"/>
  <c r="B125" i="4"/>
  <c r="A125" i="4"/>
  <c r="H125" i="4" s="1"/>
  <c r="N124" i="4"/>
  <c r="M124" i="4"/>
  <c r="L124" i="4"/>
  <c r="K124" i="4"/>
  <c r="E124" i="4"/>
  <c r="F124" i="4" s="1"/>
  <c r="D124" i="4"/>
  <c r="C124" i="4"/>
  <c r="B124" i="4"/>
  <c r="A124" i="4"/>
  <c r="N123" i="4"/>
  <c r="M123" i="4"/>
  <c r="L123" i="4"/>
  <c r="K123" i="4"/>
  <c r="I123" i="4"/>
  <c r="E123" i="4"/>
  <c r="F123" i="4" s="1"/>
  <c r="D123" i="4"/>
  <c r="C123" i="4"/>
  <c r="B123" i="4"/>
  <c r="A123" i="4"/>
  <c r="N122" i="4"/>
  <c r="M122" i="4"/>
  <c r="L122" i="4"/>
  <c r="K122" i="4"/>
  <c r="E122" i="4"/>
  <c r="G122" i="4" s="1"/>
  <c r="D122" i="4"/>
  <c r="C122" i="4"/>
  <c r="B122" i="4"/>
  <c r="A122" i="4"/>
  <c r="N121" i="4"/>
  <c r="M121" i="4"/>
  <c r="L121" i="4"/>
  <c r="K121" i="4"/>
  <c r="E121" i="4"/>
  <c r="D121" i="4"/>
  <c r="C121" i="4"/>
  <c r="B121" i="4"/>
  <c r="A121" i="4"/>
  <c r="N120" i="4"/>
  <c r="M120" i="4"/>
  <c r="L120" i="4"/>
  <c r="K120" i="4"/>
  <c r="E120" i="4"/>
  <c r="F120" i="4" s="1"/>
  <c r="D120" i="4"/>
  <c r="C120" i="4"/>
  <c r="B120" i="4"/>
  <c r="A120" i="4"/>
  <c r="N119" i="4"/>
  <c r="M119" i="4"/>
  <c r="L119" i="4"/>
  <c r="K119" i="4"/>
  <c r="E119" i="4"/>
  <c r="F119" i="4" s="1"/>
  <c r="D119" i="4"/>
  <c r="C119" i="4"/>
  <c r="B119" i="4"/>
  <c r="A119" i="4"/>
  <c r="N118" i="4"/>
  <c r="M118" i="4"/>
  <c r="L118" i="4"/>
  <c r="K118" i="4"/>
  <c r="E118" i="4"/>
  <c r="D118" i="4"/>
  <c r="C118" i="4"/>
  <c r="B118" i="4"/>
  <c r="A118" i="4"/>
  <c r="N117" i="4"/>
  <c r="M117" i="4"/>
  <c r="L117" i="4"/>
  <c r="K117" i="4"/>
  <c r="E117" i="4"/>
  <c r="D117" i="4"/>
  <c r="C117" i="4"/>
  <c r="B117" i="4"/>
  <c r="A117" i="4"/>
  <c r="N116" i="4"/>
  <c r="M116" i="4"/>
  <c r="L116" i="4"/>
  <c r="K116" i="4"/>
  <c r="E116" i="4"/>
  <c r="F116" i="4" s="1"/>
  <c r="D116" i="4"/>
  <c r="G116" i="4" s="1"/>
  <c r="C116" i="4"/>
  <c r="B116" i="4"/>
  <c r="A116" i="4"/>
  <c r="N115" i="4"/>
  <c r="M115" i="4"/>
  <c r="L115" i="4"/>
  <c r="K115" i="4"/>
  <c r="I115" i="4"/>
  <c r="E115" i="4"/>
  <c r="F115" i="4" s="1"/>
  <c r="D115" i="4"/>
  <c r="C115" i="4"/>
  <c r="B115" i="4"/>
  <c r="A115" i="4"/>
  <c r="N114" i="4"/>
  <c r="M114" i="4"/>
  <c r="L114" i="4"/>
  <c r="K114" i="4"/>
  <c r="G114" i="4"/>
  <c r="E114" i="4"/>
  <c r="D114" i="4"/>
  <c r="C114" i="4"/>
  <c r="B114" i="4"/>
  <c r="A114" i="4"/>
  <c r="N113" i="4"/>
  <c r="M113" i="4"/>
  <c r="L113" i="4"/>
  <c r="K113" i="4"/>
  <c r="F113" i="4"/>
  <c r="E113" i="4"/>
  <c r="D113" i="4"/>
  <c r="C113" i="4"/>
  <c r="B113" i="4"/>
  <c r="A113" i="4"/>
  <c r="N112" i="4"/>
  <c r="M112" i="4"/>
  <c r="L112" i="4"/>
  <c r="K112" i="4"/>
  <c r="E112" i="4"/>
  <c r="F112" i="4" s="1"/>
  <c r="D112" i="4"/>
  <c r="G112" i="4" s="1"/>
  <c r="C112" i="4"/>
  <c r="B112" i="4"/>
  <c r="A112" i="4"/>
  <c r="N111" i="4"/>
  <c r="M111" i="4"/>
  <c r="L111" i="4"/>
  <c r="K111" i="4"/>
  <c r="E111" i="4"/>
  <c r="F111" i="4" s="1"/>
  <c r="D111" i="4"/>
  <c r="C111" i="4"/>
  <c r="B111" i="4"/>
  <c r="A111" i="4"/>
  <c r="N110" i="4"/>
  <c r="M110" i="4"/>
  <c r="L110" i="4"/>
  <c r="K110" i="4"/>
  <c r="E110" i="4"/>
  <c r="F110" i="4" s="1"/>
  <c r="D110" i="4"/>
  <c r="C110" i="4"/>
  <c r="B110" i="4"/>
  <c r="A110" i="4"/>
  <c r="N109" i="4"/>
  <c r="M109" i="4"/>
  <c r="L109" i="4"/>
  <c r="K109" i="4"/>
  <c r="F109" i="4"/>
  <c r="E109" i="4"/>
  <c r="D109" i="4"/>
  <c r="C109" i="4"/>
  <c r="B109" i="4"/>
  <c r="A109" i="4"/>
  <c r="N108" i="4"/>
  <c r="M108" i="4"/>
  <c r="L108" i="4"/>
  <c r="K108" i="4"/>
  <c r="E108" i="4"/>
  <c r="F108" i="4" s="1"/>
  <c r="D108" i="4"/>
  <c r="C108" i="4"/>
  <c r="B108" i="4"/>
  <c r="A108" i="4"/>
  <c r="N107" i="4"/>
  <c r="M107" i="4"/>
  <c r="L107" i="4"/>
  <c r="K107" i="4"/>
  <c r="E107" i="4"/>
  <c r="F107" i="4" s="1"/>
  <c r="D107" i="4"/>
  <c r="G107" i="4" s="1"/>
  <c r="C107" i="4"/>
  <c r="B107" i="4"/>
  <c r="A107" i="4"/>
  <c r="I107" i="4" s="1"/>
  <c r="N106" i="4"/>
  <c r="M106" i="4"/>
  <c r="L106" i="4"/>
  <c r="K106" i="4"/>
  <c r="E106" i="4"/>
  <c r="F106" i="4" s="1"/>
  <c r="D106" i="4"/>
  <c r="C106" i="4"/>
  <c r="B106" i="4"/>
  <c r="A106" i="4"/>
  <c r="N105" i="4"/>
  <c r="M105" i="4"/>
  <c r="L105" i="4"/>
  <c r="K105" i="4"/>
  <c r="G105" i="4"/>
  <c r="E105" i="4"/>
  <c r="F105" i="4" s="1"/>
  <c r="D105" i="4"/>
  <c r="C105" i="4"/>
  <c r="B105" i="4"/>
  <c r="A105" i="4"/>
  <c r="I105" i="4" s="1"/>
  <c r="N104" i="4"/>
  <c r="M104" i="4"/>
  <c r="L104" i="4"/>
  <c r="K104" i="4"/>
  <c r="E104" i="4"/>
  <c r="I104" i="4" s="1"/>
  <c r="D104" i="4"/>
  <c r="G104" i="4" s="1"/>
  <c r="C104" i="4"/>
  <c r="B104" i="4"/>
  <c r="A104" i="4"/>
  <c r="N103" i="4"/>
  <c r="M103" i="4"/>
  <c r="L103" i="4"/>
  <c r="K103" i="4"/>
  <c r="I103" i="4"/>
  <c r="G103" i="4"/>
  <c r="E103" i="4"/>
  <c r="F103" i="4" s="1"/>
  <c r="D103" i="4"/>
  <c r="C103" i="4"/>
  <c r="B103" i="4"/>
  <c r="A103" i="4"/>
  <c r="N102" i="4"/>
  <c r="M102" i="4"/>
  <c r="L102" i="4"/>
  <c r="K102" i="4"/>
  <c r="E102" i="4"/>
  <c r="F102" i="4" s="1"/>
  <c r="D102" i="4"/>
  <c r="C102" i="4"/>
  <c r="B102" i="4"/>
  <c r="A102" i="4"/>
  <c r="I102" i="4" s="1"/>
  <c r="N101" i="4"/>
  <c r="M101" i="4"/>
  <c r="L101" i="4"/>
  <c r="K101" i="4"/>
  <c r="E101" i="4"/>
  <c r="D101" i="4"/>
  <c r="C101" i="4"/>
  <c r="B101" i="4"/>
  <c r="A101" i="4"/>
  <c r="I101" i="4" s="1"/>
  <c r="N100" i="4"/>
  <c r="M100" i="4"/>
  <c r="L100" i="4"/>
  <c r="K100" i="4"/>
  <c r="E100" i="4"/>
  <c r="G100" i="4" s="1"/>
  <c r="D100" i="4"/>
  <c r="C100" i="4"/>
  <c r="B100" i="4"/>
  <c r="A100" i="4"/>
  <c r="N99" i="4"/>
  <c r="M99" i="4"/>
  <c r="L99" i="4"/>
  <c r="K99" i="4"/>
  <c r="E99" i="4"/>
  <c r="F99" i="4" s="1"/>
  <c r="D99" i="4"/>
  <c r="C99" i="4"/>
  <c r="B99" i="4"/>
  <c r="A99" i="4"/>
  <c r="N98" i="4"/>
  <c r="M98" i="4"/>
  <c r="L98" i="4"/>
  <c r="K98" i="4"/>
  <c r="G98" i="4"/>
  <c r="E98" i="4"/>
  <c r="F98" i="4" s="1"/>
  <c r="D98" i="4"/>
  <c r="C98" i="4"/>
  <c r="B98" i="4"/>
  <c r="A98" i="4"/>
  <c r="N97" i="4"/>
  <c r="M97" i="4"/>
  <c r="L97" i="4"/>
  <c r="K97" i="4"/>
  <c r="F97" i="4"/>
  <c r="E97" i="4"/>
  <c r="D97" i="4"/>
  <c r="C97" i="4"/>
  <c r="B97" i="4"/>
  <c r="A97" i="4"/>
  <c r="N96" i="4"/>
  <c r="M96" i="4"/>
  <c r="L96" i="4"/>
  <c r="K96" i="4"/>
  <c r="E96" i="4"/>
  <c r="F96" i="4" s="1"/>
  <c r="D96" i="4"/>
  <c r="G96" i="4" s="1"/>
  <c r="C96" i="4"/>
  <c r="B96" i="4"/>
  <c r="A96" i="4"/>
  <c r="N95" i="4"/>
  <c r="M95" i="4"/>
  <c r="L95" i="4"/>
  <c r="K95" i="4"/>
  <c r="E95" i="4"/>
  <c r="D95" i="4"/>
  <c r="C95" i="4"/>
  <c r="B95" i="4"/>
  <c r="A95" i="4"/>
  <c r="N94" i="4"/>
  <c r="M94" i="4"/>
  <c r="L94" i="4"/>
  <c r="K94" i="4"/>
  <c r="E94" i="4"/>
  <c r="D94" i="4"/>
  <c r="C94" i="4"/>
  <c r="B94" i="4"/>
  <c r="A94" i="4"/>
  <c r="N93" i="4"/>
  <c r="M93" i="4"/>
  <c r="L93" i="4"/>
  <c r="K93" i="4"/>
  <c r="E93" i="4"/>
  <c r="F93" i="4" s="1"/>
  <c r="D93" i="4"/>
  <c r="C93" i="4"/>
  <c r="B93" i="4"/>
  <c r="A93" i="4"/>
  <c r="N92" i="4"/>
  <c r="M92" i="4"/>
  <c r="L92" i="4"/>
  <c r="K92" i="4"/>
  <c r="E92" i="4"/>
  <c r="F92" i="4" s="1"/>
  <c r="D92" i="4"/>
  <c r="G92" i="4" s="1"/>
  <c r="C92" i="4"/>
  <c r="B92" i="4"/>
  <c r="A92" i="4"/>
  <c r="N91" i="4"/>
  <c r="M91" i="4"/>
  <c r="L91" i="4"/>
  <c r="K91" i="4"/>
  <c r="I91" i="4"/>
  <c r="G91" i="4"/>
  <c r="E91" i="4"/>
  <c r="F91" i="4" s="1"/>
  <c r="D91" i="4"/>
  <c r="C91" i="4"/>
  <c r="B91" i="4"/>
  <c r="A91" i="4"/>
  <c r="N90" i="4"/>
  <c r="M90" i="4"/>
  <c r="L90" i="4"/>
  <c r="K90" i="4"/>
  <c r="E90" i="4"/>
  <c r="F90" i="4" s="1"/>
  <c r="D90" i="4"/>
  <c r="C90" i="4"/>
  <c r="B90" i="4"/>
  <c r="A90" i="4"/>
  <c r="N89" i="4"/>
  <c r="M89" i="4"/>
  <c r="L89" i="4"/>
  <c r="K89" i="4"/>
  <c r="E89" i="4"/>
  <c r="F89" i="4" s="1"/>
  <c r="D89" i="4"/>
  <c r="C89" i="4"/>
  <c r="B89" i="4"/>
  <c r="A89" i="4"/>
  <c r="N88" i="4"/>
  <c r="M88" i="4"/>
  <c r="L88" i="4"/>
  <c r="K88" i="4"/>
  <c r="F88" i="4"/>
  <c r="E88" i="4"/>
  <c r="G88" i="4" s="1"/>
  <c r="D88" i="4"/>
  <c r="C88" i="4"/>
  <c r="B88" i="4"/>
  <c r="A88" i="4"/>
  <c r="N87" i="4"/>
  <c r="M87" i="4"/>
  <c r="L87" i="4"/>
  <c r="K87" i="4"/>
  <c r="E87" i="4"/>
  <c r="F87" i="4" s="1"/>
  <c r="D87" i="4"/>
  <c r="C87" i="4"/>
  <c r="B87" i="4"/>
  <c r="A87" i="4"/>
  <c r="I87" i="4" s="1"/>
  <c r="N86" i="4"/>
  <c r="M86" i="4"/>
  <c r="L86" i="4"/>
  <c r="K86" i="4"/>
  <c r="E86" i="4"/>
  <c r="F86" i="4" s="1"/>
  <c r="D86" i="4"/>
  <c r="C86" i="4"/>
  <c r="B86" i="4"/>
  <c r="A86" i="4"/>
  <c r="I86" i="4" s="1"/>
  <c r="N85" i="4"/>
  <c r="M85" i="4"/>
  <c r="L85" i="4"/>
  <c r="K85" i="4"/>
  <c r="E85" i="4"/>
  <c r="F85" i="4" s="1"/>
  <c r="D85" i="4"/>
  <c r="C85" i="4"/>
  <c r="B85" i="4"/>
  <c r="A85" i="4"/>
  <c r="N84" i="4"/>
  <c r="M84" i="4"/>
  <c r="L84" i="4"/>
  <c r="K84" i="4"/>
  <c r="I84" i="4"/>
  <c r="G84" i="4"/>
  <c r="F84" i="4"/>
  <c r="E84" i="4"/>
  <c r="D84" i="4"/>
  <c r="C84" i="4"/>
  <c r="B84" i="4"/>
  <c r="A84" i="4"/>
  <c r="N83" i="4"/>
  <c r="M83" i="4"/>
  <c r="L83" i="4"/>
  <c r="K83" i="4"/>
  <c r="E83" i="4"/>
  <c r="F83" i="4" s="1"/>
  <c r="D83" i="4"/>
  <c r="G83" i="4" s="1"/>
  <c r="C83" i="4"/>
  <c r="B83" i="4"/>
  <c r="A83" i="4"/>
  <c r="H83" i="4" s="1"/>
  <c r="N82" i="4"/>
  <c r="M82" i="4"/>
  <c r="L82" i="4"/>
  <c r="K82" i="4"/>
  <c r="G82" i="4"/>
  <c r="E82" i="4"/>
  <c r="D82" i="4"/>
  <c r="C82" i="4"/>
  <c r="B82" i="4"/>
  <c r="A82" i="4"/>
  <c r="N81" i="4"/>
  <c r="M81" i="4"/>
  <c r="L81" i="4"/>
  <c r="K81" i="4"/>
  <c r="E81" i="4"/>
  <c r="F81" i="4" s="1"/>
  <c r="D81" i="4"/>
  <c r="C81" i="4"/>
  <c r="B81" i="4"/>
  <c r="A81" i="4"/>
  <c r="N80" i="4"/>
  <c r="M80" i="4"/>
  <c r="L80" i="4"/>
  <c r="K80" i="4"/>
  <c r="E80" i="4"/>
  <c r="F80" i="4" s="1"/>
  <c r="D80" i="4"/>
  <c r="G80" i="4" s="1"/>
  <c r="C80" i="4"/>
  <c r="B80" i="4"/>
  <c r="A80" i="4"/>
  <c r="N79" i="4"/>
  <c r="M79" i="4"/>
  <c r="L79" i="4"/>
  <c r="K79" i="4"/>
  <c r="E79" i="4"/>
  <c r="D79" i="4"/>
  <c r="C79" i="4"/>
  <c r="B79" i="4"/>
  <c r="A79" i="4"/>
  <c r="N78" i="4"/>
  <c r="M78" i="4"/>
  <c r="L78" i="4"/>
  <c r="K78" i="4"/>
  <c r="E78" i="4"/>
  <c r="D78" i="4"/>
  <c r="C78" i="4"/>
  <c r="B78" i="4"/>
  <c r="A78" i="4"/>
  <c r="N77" i="4"/>
  <c r="M77" i="4"/>
  <c r="L77" i="4"/>
  <c r="K77" i="4"/>
  <c r="E77" i="4"/>
  <c r="F77" i="4" s="1"/>
  <c r="D77" i="4"/>
  <c r="C77" i="4"/>
  <c r="B77" i="4"/>
  <c r="A77" i="4"/>
  <c r="N76" i="4"/>
  <c r="M76" i="4"/>
  <c r="L76" i="4"/>
  <c r="K76" i="4"/>
  <c r="F76" i="4"/>
  <c r="E76" i="4"/>
  <c r="D76" i="4"/>
  <c r="G76" i="4" s="1"/>
  <c r="C76" i="4"/>
  <c r="B76" i="4"/>
  <c r="A76" i="4"/>
  <c r="I76" i="4" s="1"/>
  <c r="N75" i="4"/>
  <c r="M75" i="4"/>
  <c r="L75" i="4"/>
  <c r="K75" i="4"/>
  <c r="E75" i="4"/>
  <c r="F75" i="4" s="1"/>
  <c r="D75" i="4"/>
  <c r="G75" i="4" s="1"/>
  <c r="C75" i="4"/>
  <c r="B75" i="4"/>
  <c r="A75" i="4"/>
  <c r="N74" i="4"/>
  <c r="M74" i="4"/>
  <c r="L74" i="4"/>
  <c r="K74" i="4"/>
  <c r="F74" i="4"/>
  <c r="E74" i="4"/>
  <c r="D74" i="4"/>
  <c r="C74" i="4"/>
  <c r="B74" i="4"/>
  <c r="A74" i="4"/>
  <c r="N73" i="4"/>
  <c r="M73" i="4"/>
  <c r="L73" i="4"/>
  <c r="K73" i="4"/>
  <c r="E73" i="4"/>
  <c r="F73" i="4" s="1"/>
  <c r="D73" i="4"/>
  <c r="C73" i="4"/>
  <c r="B73" i="4"/>
  <c r="A73" i="4"/>
  <c r="N72" i="4"/>
  <c r="M72" i="4"/>
  <c r="L72" i="4"/>
  <c r="K72" i="4"/>
  <c r="E72" i="4"/>
  <c r="F72" i="4" s="1"/>
  <c r="D72" i="4"/>
  <c r="G72" i="4" s="1"/>
  <c r="C72" i="4"/>
  <c r="B72" i="4"/>
  <c r="A72" i="4"/>
  <c r="N71" i="4"/>
  <c r="M71" i="4"/>
  <c r="L71" i="4"/>
  <c r="K71" i="4"/>
  <c r="I71" i="4"/>
  <c r="G71" i="4"/>
  <c r="E71" i="4"/>
  <c r="F71" i="4" s="1"/>
  <c r="D71" i="4"/>
  <c r="C71" i="4"/>
  <c r="B71" i="4"/>
  <c r="A71" i="4"/>
  <c r="N70" i="4"/>
  <c r="M70" i="4"/>
  <c r="L70" i="4"/>
  <c r="K70" i="4"/>
  <c r="E70" i="4"/>
  <c r="F70" i="4" s="1"/>
  <c r="D70" i="4"/>
  <c r="C70" i="4"/>
  <c r="B70" i="4"/>
  <c r="A70" i="4"/>
  <c r="I70" i="4" s="1"/>
  <c r="N69" i="4"/>
  <c r="M69" i="4"/>
  <c r="L69" i="4"/>
  <c r="K69" i="4"/>
  <c r="E69" i="4"/>
  <c r="F69" i="4" s="1"/>
  <c r="D69" i="4"/>
  <c r="C69" i="4"/>
  <c r="B69" i="4"/>
  <c r="A69" i="4"/>
  <c r="N68" i="4"/>
  <c r="M68" i="4"/>
  <c r="L68" i="4"/>
  <c r="K68" i="4"/>
  <c r="E68" i="4"/>
  <c r="F68" i="4" s="1"/>
  <c r="D68" i="4"/>
  <c r="G68" i="4" s="1"/>
  <c r="C68" i="4"/>
  <c r="B68" i="4"/>
  <c r="A68" i="4"/>
  <c r="I68" i="4" s="1"/>
  <c r="N67" i="4"/>
  <c r="M67" i="4"/>
  <c r="L67" i="4"/>
  <c r="K67" i="4"/>
  <c r="E67" i="4"/>
  <c r="F67" i="4" s="1"/>
  <c r="D67" i="4"/>
  <c r="C67" i="4"/>
  <c r="B67" i="4"/>
  <c r="A67" i="4"/>
  <c r="I67" i="4" s="1"/>
  <c r="N66" i="4"/>
  <c r="M66" i="4"/>
  <c r="L66" i="4"/>
  <c r="K66" i="4"/>
  <c r="E66" i="4"/>
  <c r="D66" i="4"/>
  <c r="G66" i="4" s="1"/>
  <c r="C66" i="4"/>
  <c r="B66" i="4"/>
  <c r="A66" i="4"/>
  <c r="N65" i="4"/>
  <c r="M65" i="4"/>
  <c r="L65" i="4"/>
  <c r="K65" i="4"/>
  <c r="E65" i="4"/>
  <c r="F65" i="4" s="1"/>
  <c r="D65" i="4"/>
  <c r="G65" i="4" s="1"/>
  <c r="C65" i="4"/>
  <c r="B65" i="4"/>
  <c r="A65" i="4"/>
  <c r="N64" i="4"/>
  <c r="M64" i="4"/>
  <c r="L64" i="4"/>
  <c r="K64" i="4"/>
  <c r="G64" i="4"/>
  <c r="F64" i="4"/>
  <c r="E64" i="4"/>
  <c r="D64" i="4"/>
  <c r="C64" i="4"/>
  <c r="B64" i="4"/>
  <c r="A64" i="4"/>
  <c r="N63" i="4"/>
  <c r="M63" i="4"/>
  <c r="L63" i="4"/>
  <c r="K63" i="4"/>
  <c r="E63" i="4"/>
  <c r="D63" i="4"/>
  <c r="C63" i="4"/>
  <c r="B63" i="4"/>
  <c r="A63" i="4"/>
  <c r="N62" i="4"/>
  <c r="M62" i="4"/>
  <c r="L62" i="4"/>
  <c r="K62" i="4"/>
  <c r="E62" i="4"/>
  <c r="G62" i="4" s="1"/>
  <c r="D62" i="4"/>
  <c r="C62" i="4"/>
  <c r="B62" i="4"/>
  <c r="A62" i="4"/>
  <c r="N61" i="4"/>
  <c r="M61" i="4"/>
  <c r="L61" i="4"/>
  <c r="K61" i="4"/>
  <c r="E61" i="4"/>
  <c r="F61" i="4" s="1"/>
  <c r="D61" i="4"/>
  <c r="C61" i="4"/>
  <c r="B61" i="4"/>
  <c r="A61" i="4"/>
  <c r="N60" i="4"/>
  <c r="M60" i="4"/>
  <c r="L60" i="4"/>
  <c r="K60" i="4"/>
  <c r="F60" i="4"/>
  <c r="E60" i="4"/>
  <c r="I60" i="4" s="1"/>
  <c r="D60" i="4"/>
  <c r="C60" i="4"/>
  <c r="B60" i="4"/>
  <c r="A60" i="4"/>
  <c r="N59" i="4"/>
  <c r="M59" i="4"/>
  <c r="L59" i="4"/>
  <c r="K59" i="4"/>
  <c r="E59" i="4"/>
  <c r="F59" i="4" s="1"/>
  <c r="D59" i="4"/>
  <c r="C59" i="4"/>
  <c r="B59" i="4"/>
  <c r="A59" i="4"/>
  <c r="I59" i="4" s="1"/>
  <c r="N58" i="4"/>
  <c r="M58" i="4"/>
  <c r="L58" i="4"/>
  <c r="K58" i="4"/>
  <c r="E58" i="4"/>
  <c r="F58" i="4" s="1"/>
  <c r="D58" i="4"/>
  <c r="C58" i="4"/>
  <c r="B58" i="4"/>
  <c r="A58" i="4"/>
  <c r="N57" i="4"/>
  <c r="M57" i="4"/>
  <c r="L57" i="4"/>
  <c r="K57" i="4"/>
  <c r="E57" i="4"/>
  <c r="F57" i="4" s="1"/>
  <c r="D57" i="4"/>
  <c r="C57" i="4"/>
  <c r="B57" i="4"/>
  <c r="A57" i="4"/>
  <c r="N56" i="4"/>
  <c r="M56" i="4"/>
  <c r="L56" i="4"/>
  <c r="K56" i="4"/>
  <c r="I56" i="4"/>
  <c r="G56" i="4"/>
  <c r="F56" i="4"/>
  <c r="E56" i="4"/>
  <c r="D56" i="4"/>
  <c r="C56" i="4"/>
  <c r="B56" i="4"/>
  <c r="A56" i="4"/>
  <c r="N55" i="4"/>
  <c r="M55" i="4"/>
  <c r="L55" i="4"/>
  <c r="K55" i="4"/>
  <c r="E55" i="4"/>
  <c r="F55" i="4" s="1"/>
  <c r="D55" i="4"/>
  <c r="G55" i="4" s="1"/>
  <c r="C55" i="4"/>
  <c r="B55" i="4"/>
  <c r="A55" i="4"/>
  <c r="I55" i="4" s="1"/>
  <c r="N54" i="4"/>
  <c r="M54" i="4"/>
  <c r="L54" i="4"/>
  <c r="K54" i="4"/>
  <c r="E54" i="4"/>
  <c r="F54" i="4" s="1"/>
  <c r="D54" i="4"/>
  <c r="C54" i="4"/>
  <c r="B54" i="4"/>
  <c r="A54" i="4"/>
  <c r="N53" i="4"/>
  <c r="M53" i="4"/>
  <c r="L53" i="4"/>
  <c r="K53" i="4"/>
  <c r="E53" i="4"/>
  <c r="F53" i="4" s="1"/>
  <c r="D53" i="4"/>
  <c r="C53" i="4"/>
  <c r="B53" i="4"/>
  <c r="A53" i="4"/>
  <c r="N52" i="4"/>
  <c r="M52" i="4"/>
  <c r="L52" i="4"/>
  <c r="K52" i="4"/>
  <c r="F52" i="4"/>
  <c r="E52" i="4"/>
  <c r="D52" i="4"/>
  <c r="G52" i="4" s="1"/>
  <c r="C52" i="4"/>
  <c r="B52" i="4"/>
  <c r="A52" i="4"/>
  <c r="I52" i="4" s="1"/>
  <c r="N51" i="4"/>
  <c r="M51" i="4"/>
  <c r="L51" i="4"/>
  <c r="K51" i="4"/>
  <c r="E51" i="4"/>
  <c r="F51" i="4" s="1"/>
  <c r="D51" i="4"/>
  <c r="G51" i="4" s="1"/>
  <c r="C51" i="4"/>
  <c r="B51" i="4"/>
  <c r="A51" i="4"/>
  <c r="N50" i="4"/>
  <c r="M50" i="4"/>
  <c r="L50" i="4"/>
  <c r="K50" i="4"/>
  <c r="G50" i="4"/>
  <c r="H50" i="4" s="1"/>
  <c r="J50" i="4" s="1"/>
  <c r="F50" i="4"/>
  <c r="E50" i="4"/>
  <c r="D50" i="4"/>
  <c r="C50" i="4"/>
  <c r="B50" i="4"/>
  <c r="A50" i="4"/>
  <c r="I50" i="4" s="1"/>
  <c r="N49" i="4"/>
  <c r="M49" i="4"/>
  <c r="L49" i="4"/>
  <c r="K49" i="4"/>
  <c r="E49" i="4"/>
  <c r="D49" i="4"/>
  <c r="C49" i="4"/>
  <c r="B49" i="4"/>
  <c r="A49" i="4"/>
  <c r="N48" i="4"/>
  <c r="M48" i="4"/>
  <c r="L48" i="4"/>
  <c r="K48" i="4"/>
  <c r="E48" i="4"/>
  <c r="F48" i="4" s="1"/>
  <c r="D48" i="4"/>
  <c r="G48" i="4" s="1"/>
  <c r="C48" i="4"/>
  <c r="B48" i="4"/>
  <c r="A48" i="4"/>
  <c r="N47" i="4"/>
  <c r="M47" i="4"/>
  <c r="L47" i="4"/>
  <c r="K47" i="4"/>
  <c r="E47" i="4"/>
  <c r="F47" i="4" s="1"/>
  <c r="D47" i="4"/>
  <c r="C47" i="4"/>
  <c r="B47" i="4"/>
  <c r="A47" i="4"/>
  <c r="N46" i="4"/>
  <c r="M46" i="4"/>
  <c r="L46" i="4"/>
  <c r="K46" i="4"/>
  <c r="E46" i="4"/>
  <c r="D46" i="4"/>
  <c r="C46" i="4"/>
  <c r="B46" i="4"/>
  <c r="A46" i="4"/>
  <c r="I46" i="4" s="1"/>
  <c r="N45" i="4"/>
  <c r="M45" i="4"/>
  <c r="L45" i="4"/>
  <c r="K45" i="4"/>
  <c r="E45" i="4"/>
  <c r="F45" i="4" s="1"/>
  <c r="D45" i="4"/>
  <c r="C45" i="4"/>
  <c r="B45" i="4"/>
  <c r="A45" i="4"/>
  <c r="N44" i="4"/>
  <c r="M44" i="4"/>
  <c r="L44" i="4"/>
  <c r="K44" i="4"/>
  <c r="E44" i="4"/>
  <c r="F44" i="4" s="1"/>
  <c r="D44" i="4"/>
  <c r="G44" i="4" s="1"/>
  <c r="C44" i="4"/>
  <c r="B44" i="4"/>
  <c r="A44" i="4"/>
  <c r="I44" i="4" s="1"/>
  <c r="N43" i="4"/>
  <c r="M43" i="4"/>
  <c r="L43" i="4"/>
  <c r="K43" i="4"/>
  <c r="E43" i="4"/>
  <c r="F43" i="4" s="1"/>
  <c r="D43" i="4"/>
  <c r="G43" i="4" s="1"/>
  <c r="C43" i="4"/>
  <c r="B43" i="4"/>
  <c r="A43" i="4"/>
  <c r="N42" i="4"/>
  <c r="M42" i="4"/>
  <c r="L42" i="4"/>
  <c r="K42" i="4"/>
  <c r="G42" i="4"/>
  <c r="H42" i="4" s="1"/>
  <c r="J42" i="4" s="1"/>
  <c r="F42" i="4"/>
  <c r="E42" i="4"/>
  <c r="D42" i="4"/>
  <c r="C42" i="4"/>
  <c r="B42" i="4"/>
  <c r="A42" i="4"/>
  <c r="N41" i="4"/>
  <c r="M41" i="4"/>
  <c r="L41" i="4"/>
  <c r="K41" i="4"/>
  <c r="F41" i="4"/>
  <c r="E41" i="4"/>
  <c r="D41" i="4"/>
  <c r="G41" i="4" s="1"/>
  <c r="C41" i="4"/>
  <c r="B41" i="4"/>
  <c r="A41" i="4"/>
  <c r="I41" i="4" s="1"/>
  <c r="N40" i="4"/>
  <c r="M40" i="4"/>
  <c r="L40" i="4"/>
  <c r="K40" i="4"/>
  <c r="E40" i="4"/>
  <c r="G40" i="4" s="1"/>
  <c r="D40" i="4"/>
  <c r="C40" i="4"/>
  <c r="B40" i="4"/>
  <c r="A40" i="4"/>
  <c r="N39" i="4"/>
  <c r="M39" i="4"/>
  <c r="L39" i="4"/>
  <c r="K39" i="4"/>
  <c r="E39" i="4"/>
  <c r="D39" i="4"/>
  <c r="C39" i="4"/>
  <c r="B39" i="4"/>
  <c r="A39" i="4"/>
  <c r="N38" i="4"/>
  <c r="M38" i="4"/>
  <c r="L38" i="4"/>
  <c r="K38" i="4"/>
  <c r="G38" i="4"/>
  <c r="E38" i="4"/>
  <c r="F38" i="4" s="1"/>
  <c r="D38" i="4"/>
  <c r="C38" i="4"/>
  <c r="B38" i="4"/>
  <c r="A38" i="4"/>
  <c r="I38" i="4" s="1"/>
  <c r="N37" i="4"/>
  <c r="M37" i="4"/>
  <c r="L37" i="4"/>
  <c r="K37" i="4"/>
  <c r="E37" i="4"/>
  <c r="D37" i="4"/>
  <c r="C37" i="4"/>
  <c r="B37" i="4"/>
  <c r="A37" i="4"/>
  <c r="I37" i="4" s="1"/>
  <c r="N36" i="4"/>
  <c r="M36" i="4"/>
  <c r="L36" i="4"/>
  <c r="K36" i="4"/>
  <c r="E36" i="4"/>
  <c r="F36" i="4" s="1"/>
  <c r="D36" i="4"/>
  <c r="G36" i="4" s="1"/>
  <c r="C36" i="4"/>
  <c r="B36" i="4"/>
  <c r="A36" i="4"/>
  <c r="N35" i="4"/>
  <c r="M35" i="4"/>
  <c r="L35" i="4"/>
  <c r="K35" i="4"/>
  <c r="I35" i="4"/>
  <c r="E35" i="4"/>
  <c r="D35" i="4"/>
  <c r="C35" i="4"/>
  <c r="B35" i="4"/>
  <c r="A35" i="4"/>
  <c r="N34" i="4"/>
  <c r="M34" i="4"/>
  <c r="L34" i="4"/>
  <c r="K34" i="4"/>
  <c r="E34" i="4"/>
  <c r="D34" i="4"/>
  <c r="C34" i="4"/>
  <c r="B34" i="4"/>
  <c r="A34" i="4"/>
  <c r="N33" i="4"/>
  <c r="M33" i="4"/>
  <c r="L33" i="4"/>
  <c r="K33" i="4"/>
  <c r="F33" i="4"/>
  <c r="E33" i="4"/>
  <c r="D33" i="4"/>
  <c r="G33" i="4" s="1"/>
  <c r="C33" i="4"/>
  <c r="B33" i="4"/>
  <c r="A33" i="4"/>
  <c r="N32" i="4"/>
  <c r="M32" i="4"/>
  <c r="L32" i="4"/>
  <c r="K32" i="4"/>
  <c r="E32" i="4"/>
  <c r="F32" i="4" s="1"/>
  <c r="D32" i="4"/>
  <c r="G32" i="4" s="1"/>
  <c r="C32" i="4"/>
  <c r="B32" i="4"/>
  <c r="A32" i="4"/>
  <c r="N31" i="4"/>
  <c r="M31" i="4"/>
  <c r="L31" i="4"/>
  <c r="K31" i="4"/>
  <c r="I31" i="4"/>
  <c r="E31" i="4"/>
  <c r="F31" i="4" s="1"/>
  <c r="D31" i="4"/>
  <c r="C31" i="4"/>
  <c r="B31" i="4"/>
  <c r="A31" i="4"/>
  <c r="N30" i="4"/>
  <c r="M30" i="4"/>
  <c r="L30" i="4"/>
  <c r="K30" i="4"/>
  <c r="E30" i="4"/>
  <c r="F30" i="4" s="1"/>
  <c r="D30" i="4"/>
  <c r="C30" i="4"/>
  <c r="B30" i="4"/>
  <c r="A30" i="4"/>
  <c r="N29" i="4"/>
  <c r="M29" i="4"/>
  <c r="L29" i="4"/>
  <c r="K29" i="4"/>
  <c r="E29" i="4"/>
  <c r="F29" i="4" s="1"/>
  <c r="D29" i="4"/>
  <c r="C29" i="4"/>
  <c r="B29" i="4"/>
  <c r="A29" i="4"/>
  <c r="N28" i="4"/>
  <c r="M28" i="4"/>
  <c r="L28" i="4"/>
  <c r="K28" i="4"/>
  <c r="E28" i="4"/>
  <c r="F28" i="4" s="1"/>
  <c r="D28" i="4"/>
  <c r="G28" i="4" s="1"/>
  <c r="C28" i="4"/>
  <c r="B28" i="4"/>
  <c r="A28" i="4"/>
  <c r="N27" i="4"/>
  <c r="M27" i="4"/>
  <c r="L27" i="4"/>
  <c r="K27" i="4"/>
  <c r="E27" i="4"/>
  <c r="F27" i="4" s="1"/>
  <c r="D27" i="4"/>
  <c r="C27" i="4"/>
  <c r="B27" i="4"/>
  <c r="A27" i="4"/>
  <c r="N26" i="4"/>
  <c r="M26" i="4"/>
  <c r="L26" i="4"/>
  <c r="K26" i="4"/>
  <c r="E26" i="4"/>
  <c r="F26" i="4" s="1"/>
  <c r="D26" i="4"/>
  <c r="C26" i="4"/>
  <c r="B26" i="4"/>
  <c r="A26" i="4"/>
  <c r="N25" i="4"/>
  <c r="M25" i="4"/>
  <c r="L25" i="4"/>
  <c r="K25" i="4"/>
  <c r="F25" i="4"/>
  <c r="E25" i="4"/>
  <c r="D25" i="4"/>
  <c r="G25" i="4" s="1"/>
  <c r="C25" i="4"/>
  <c r="B25" i="4"/>
  <c r="A25" i="4"/>
  <c r="I25" i="4" s="1"/>
  <c r="N24" i="4"/>
  <c r="M24" i="4"/>
  <c r="L24" i="4"/>
  <c r="K24" i="4"/>
  <c r="E24" i="4"/>
  <c r="F24" i="4" s="1"/>
  <c r="D24" i="4"/>
  <c r="C24" i="4"/>
  <c r="B24" i="4"/>
  <c r="A24" i="4"/>
  <c r="N23" i="4"/>
  <c r="M23" i="4"/>
  <c r="L23" i="4"/>
  <c r="K23" i="4"/>
  <c r="G23" i="4"/>
  <c r="F23" i="4"/>
  <c r="E23" i="4"/>
  <c r="D23" i="4"/>
  <c r="C23" i="4"/>
  <c r="B23" i="4"/>
  <c r="A23" i="4"/>
  <c r="I23" i="4" s="1"/>
  <c r="N22" i="4"/>
  <c r="M22" i="4"/>
  <c r="L22" i="4"/>
  <c r="K22" i="4"/>
  <c r="E22" i="4"/>
  <c r="F22" i="4" s="1"/>
  <c r="D22" i="4"/>
  <c r="C22" i="4"/>
  <c r="B22" i="4"/>
  <c r="A22" i="4"/>
  <c r="N21" i="4"/>
  <c r="M21" i="4"/>
  <c r="L21" i="4"/>
  <c r="K21" i="4"/>
  <c r="E21" i="4"/>
  <c r="F21" i="4" s="1"/>
  <c r="D21" i="4"/>
  <c r="G21" i="4" s="1"/>
  <c r="H21" i="4" s="1"/>
  <c r="J21" i="4" s="1"/>
  <c r="C21" i="4"/>
  <c r="B21" i="4"/>
  <c r="A21" i="4"/>
  <c r="N20" i="4"/>
  <c r="M20" i="4"/>
  <c r="L20" i="4"/>
  <c r="K20" i="4"/>
  <c r="I20" i="4"/>
  <c r="F20" i="4"/>
  <c r="E20" i="4"/>
  <c r="D20" i="4"/>
  <c r="C20" i="4"/>
  <c r="B20" i="4"/>
  <c r="A20" i="4"/>
  <c r="N19" i="4"/>
  <c r="M19" i="4"/>
  <c r="L19" i="4"/>
  <c r="K19" i="4"/>
  <c r="F19" i="4"/>
  <c r="E19" i="4"/>
  <c r="D19" i="4"/>
  <c r="G19" i="4" s="1"/>
  <c r="C19" i="4"/>
  <c r="B19" i="4"/>
  <c r="A19" i="4"/>
  <c r="I19" i="4" s="1"/>
  <c r="N18" i="4"/>
  <c r="M18" i="4"/>
  <c r="L18" i="4"/>
  <c r="K18" i="4"/>
  <c r="E18" i="4"/>
  <c r="F18" i="4" s="1"/>
  <c r="D18" i="4"/>
  <c r="C18" i="4"/>
  <c r="B18" i="4"/>
  <c r="A18" i="4"/>
  <c r="N17" i="4"/>
  <c r="M17" i="4"/>
  <c r="L17" i="4"/>
  <c r="K17" i="4"/>
  <c r="E17" i="4"/>
  <c r="F17" i="4" s="1"/>
  <c r="D17" i="4"/>
  <c r="G17" i="4" s="1"/>
  <c r="C17" i="4"/>
  <c r="B17" i="4"/>
  <c r="A17" i="4"/>
  <c r="N16" i="4"/>
  <c r="M16" i="4"/>
  <c r="L16" i="4"/>
  <c r="K16" i="4"/>
  <c r="I16" i="4"/>
  <c r="E16" i="4"/>
  <c r="F16" i="4" s="1"/>
  <c r="D16" i="4"/>
  <c r="C16" i="4"/>
  <c r="B16" i="4"/>
  <c r="A16" i="4"/>
  <c r="N15" i="4"/>
  <c r="M15" i="4"/>
  <c r="L15" i="4"/>
  <c r="K15" i="4"/>
  <c r="E15" i="4"/>
  <c r="F15" i="4" s="1"/>
  <c r="D15" i="4"/>
  <c r="C15" i="4"/>
  <c r="B15" i="4"/>
  <c r="A15" i="4"/>
  <c r="N14" i="4"/>
  <c r="M14" i="4"/>
  <c r="L14" i="4"/>
  <c r="K14" i="4"/>
  <c r="E14" i="4"/>
  <c r="F14" i="4" s="1"/>
  <c r="D14" i="4"/>
  <c r="C14" i="4"/>
  <c r="B14" i="4"/>
  <c r="A14" i="4"/>
  <c r="N13" i="4"/>
  <c r="M13" i="4"/>
  <c r="L13" i="4"/>
  <c r="K13" i="4"/>
  <c r="F13" i="4"/>
  <c r="E13" i="4"/>
  <c r="D13" i="4"/>
  <c r="C13" i="4"/>
  <c r="B13" i="4"/>
  <c r="A13" i="4"/>
  <c r="I13" i="4" s="1"/>
  <c r="N12" i="4"/>
  <c r="M12" i="4"/>
  <c r="L12" i="4"/>
  <c r="K12" i="4"/>
  <c r="E12" i="4"/>
  <c r="F12" i="4" s="1"/>
  <c r="D12" i="4"/>
  <c r="G12" i="4" s="1"/>
  <c r="C12" i="4"/>
  <c r="B12" i="4"/>
  <c r="A12" i="4"/>
  <c r="I12" i="4" s="1"/>
  <c r="N11" i="4"/>
  <c r="M11" i="4"/>
  <c r="L11" i="4"/>
  <c r="K11" i="4"/>
  <c r="G11" i="4"/>
  <c r="F11" i="4"/>
  <c r="E11" i="4"/>
  <c r="D11" i="4"/>
  <c r="C11" i="4"/>
  <c r="B11" i="4"/>
  <c r="A11" i="4"/>
  <c r="I11" i="4" s="1"/>
  <c r="N10" i="4"/>
  <c r="M10" i="4"/>
  <c r="L10" i="4"/>
  <c r="K10" i="4"/>
  <c r="E10" i="4"/>
  <c r="F10" i="4" s="1"/>
  <c r="D10" i="4"/>
  <c r="C10" i="4"/>
  <c r="B10" i="4"/>
  <c r="A10" i="4"/>
  <c r="N9" i="4"/>
  <c r="M9" i="4"/>
  <c r="L9" i="4"/>
  <c r="K9" i="4"/>
  <c r="E9" i="4"/>
  <c r="F9" i="4" s="1"/>
  <c r="D9" i="4"/>
  <c r="G9" i="4" s="1"/>
  <c r="C9" i="4"/>
  <c r="B9" i="4"/>
  <c r="A9" i="4"/>
  <c r="N8" i="4"/>
  <c r="M8" i="4"/>
  <c r="L8" i="4"/>
  <c r="K8" i="4"/>
  <c r="I8" i="4"/>
  <c r="F8" i="4"/>
  <c r="E8" i="4"/>
  <c r="D8" i="4"/>
  <c r="C8" i="4"/>
  <c r="B8" i="4"/>
  <c r="A8" i="4"/>
  <c r="N7" i="4"/>
  <c r="M7" i="4"/>
  <c r="L7" i="4"/>
  <c r="K7" i="4"/>
  <c r="E7" i="4"/>
  <c r="F7" i="4" s="1"/>
  <c r="D7" i="4"/>
  <c r="G7" i="4" s="1"/>
  <c r="H7" i="4" s="1"/>
  <c r="J7" i="4" s="1"/>
  <c r="C7" i="4"/>
  <c r="B7" i="4"/>
  <c r="A7" i="4"/>
  <c r="N6" i="4"/>
  <c r="M6" i="4"/>
  <c r="L6" i="4"/>
  <c r="K6" i="4"/>
  <c r="E6" i="4"/>
  <c r="F6" i="4" s="1"/>
  <c r="D6" i="4"/>
  <c r="C6" i="4"/>
  <c r="B6" i="4"/>
  <c r="A6" i="4"/>
  <c r="N5" i="4"/>
  <c r="M5" i="4"/>
  <c r="L5" i="4"/>
  <c r="K5" i="4"/>
  <c r="F5" i="4"/>
  <c r="E5" i="4"/>
  <c r="D5" i="4"/>
  <c r="C5" i="4"/>
  <c r="B5" i="4"/>
  <c r="A5" i="4"/>
  <c r="I5" i="4" s="1"/>
  <c r="N4" i="4"/>
  <c r="M4" i="4"/>
  <c r="L4" i="4"/>
  <c r="K4" i="4"/>
  <c r="E4" i="4"/>
  <c r="F4" i="4" s="1"/>
  <c r="D4" i="4"/>
  <c r="G4" i="4" s="1"/>
  <c r="C4" i="4"/>
  <c r="B4" i="4"/>
  <c r="A4" i="4"/>
  <c r="I4" i="4" s="1"/>
  <c r="H149" i="4" l="1"/>
  <c r="H133" i="4"/>
  <c r="F40" i="4"/>
  <c r="I36" i="4"/>
  <c r="I40" i="4"/>
  <c r="G117" i="4"/>
  <c r="H117" i="4" s="1"/>
  <c r="I7" i="4"/>
  <c r="I15" i="4"/>
  <c r="G24" i="4"/>
  <c r="I66" i="4"/>
  <c r="H80" i="4"/>
  <c r="G99" i="4"/>
  <c r="G115" i="4"/>
  <c r="I119" i="4"/>
  <c r="G148" i="4"/>
  <c r="H148" i="4" s="1"/>
  <c r="J148" i="4" s="1"/>
  <c r="H154" i="4"/>
  <c r="H182" i="4"/>
  <c r="J182" i="4" s="1"/>
  <c r="G201" i="4"/>
  <c r="G111" i="4"/>
  <c r="G120" i="4"/>
  <c r="J141" i="4"/>
  <c r="H147" i="4"/>
  <c r="J147" i="4" s="1"/>
  <c r="I151" i="4"/>
  <c r="G164" i="4"/>
  <c r="G202" i="4"/>
  <c r="J151" i="4"/>
  <c r="G152" i="4"/>
  <c r="G203" i="4"/>
  <c r="G121" i="4"/>
  <c r="H121" i="4" s="1"/>
  <c r="J121" i="4" s="1"/>
  <c r="G143" i="4"/>
  <c r="G60" i="4"/>
  <c r="I75" i="4"/>
  <c r="I88" i="4"/>
  <c r="H135" i="4"/>
  <c r="I159" i="4"/>
  <c r="I187" i="4"/>
  <c r="I143" i="4"/>
  <c r="H4" i="4"/>
  <c r="H9" i="4"/>
  <c r="J9" i="4" s="1"/>
  <c r="H12" i="4"/>
  <c r="G16" i="4"/>
  <c r="H16" i="4" s="1"/>
  <c r="J16" i="4" s="1"/>
  <c r="I27" i="4"/>
  <c r="G29" i="4"/>
  <c r="I82" i="4"/>
  <c r="G113" i="4"/>
  <c r="H113" i="4" s="1"/>
  <c r="J113" i="4" s="1"/>
  <c r="F117" i="4"/>
  <c r="H139" i="4"/>
  <c r="J139" i="4" s="1"/>
  <c r="G144" i="4"/>
  <c r="I190" i="4"/>
  <c r="G192" i="4"/>
  <c r="G196" i="4"/>
  <c r="J8" i="4"/>
  <c r="H24" i="4"/>
  <c r="G106" i="4"/>
  <c r="I24" i="4"/>
  <c r="I85" i="4"/>
  <c r="F121" i="4"/>
  <c r="G5" i="4"/>
  <c r="H5" i="4" s="1"/>
  <c r="J5" i="4" s="1"/>
  <c r="G8" i="4"/>
  <c r="H8" i="4" s="1"/>
  <c r="G13" i="4"/>
  <c r="H13" i="4" s="1"/>
  <c r="J13" i="4" s="1"/>
  <c r="I17" i="4"/>
  <c r="I32" i="4"/>
  <c r="H68" i="4"/>
  <c r="I72" i="4"/>
  <c r="I83" i="4"/>
  <c r="I92" i="4"/>
  <c r="H111" i="4"/>
  <c r="J111" i="4" s="1"/>
  <c r="G119" i="4"/>
  <c r="H119" i="4" s="1"/>
  <c r="J119" i="4" s="1"/>
  <c r="H143" i="4"/>
  <c r="J143" i="4" s="1"/>
  <c r="H155" i="4"/>
  <c r="J155" i="4" s="1"/>
  <c r="I198" i="4"/>
  <c r="I202" i="4"/>
  <c r="G47" i="4"/>
  <c r="H47" i="4" s="1"/>
  <c r="I47" i="4"/>
  <c r="H84" i="4"/>
  <c r="H64" i="4"/>
  <c r="F125" i="4"/>
  <c r="I9" i="4"/>
  <c r="H11" i="4"/>
  <c r="J11" i="4" s="1"/>
  <c r="J12" i="4"/>
  <c r="G20" i="4"/>
  <c r="I21" i="4"/>
  <c r="H25" i="4"/>
  <c r="J25" i="4" s="1"/>
  <c r="H28" i="4"/>
  <c r="J28" i="4" s="1"/>
  <c r="G31" i="4"/>
  <c r="H31" i="4" s="1"/>
  <c r="J31" i="4" s="1"/>
  <c r="I43" i="4"/>
  <c r="G59" i="4"/>
  <c r="G67" i="4"/>
  <c r="H67" i="4" s="1"/>
  <c r="J67" i="4" s="1"/>
  <c r="J80" i="4"/>
  <c r="G81" i="4"/>
  <c r="H81" i="4" s="1"/>
  <c r="J81" i="4" s="1"/>
  <c r="G87" i="4"/>
  <c r="G102" i="4"/>
  <c r="H102" i="4" s="1"/>
  <c r="G109" i="4"/>
  <c r="H109" i="4" s="1"/>
  <c r="G123" i="4"/>
  <c r="J125" i="4"/>
  <c r="J133" i="4"/>
  <c r="H137" i="4"/>
  <c r="J137" i="4" s="1"/>
  <c r="I147" i="4"/>
  <c r="G167" i="4"/>
  <c r="J64" i="4"/>
  <c r="H33" i="4"/>
  <c r="J33" i="4" s="1"/>
  <c r="F35" i="4"/>
  <c r="G35" i="4"/>
  <c r="H35" i="4" s="1"/>
  <c r="J35" i="4" s="1"/>
  <c r="G49" i="4"/>
  <c r="H49" i="4"/>
  <c r="F138" i="4"/>
  <c r="G138" i="4"/>
  <c r="H138" i="4" s="1"/>
  <c r="J138" i="4" s="1"/>
  <c r="H19" i="4"/>
  <c r="J19" i="4" s="1"/>
  <c r="I22" i="4"/>
  <c r="G26" i="4"/>
  <c r="H26" i="4" s="1"/>
  <c r="J26" i="4" s="1"/>
  <c r="I28" i="4"/>
  <c r="H48" i="4"/>
  <c r="J48" i="4" s="1"/>
  <c r="I48" i="4"/>
  <c r="I49" i="4"/>
  <c r="F49" i="4"/>
  <c r="I53" i="4"/>
  <c r="G58" i="4"/>
  <c r="H58" i="4" s="1"/>
  <c r="J58" i="4" s="1"/>
  <c r="I64" i="4"/>
  <c r="G74" i="4"/>
  <c r="H74" i="4" s="1"/>
  <c r="J74" i="4" s="1"/>
  <c r="I80" i="4"/>
  <c r="H90" i="4"/>
  <c r="J90" i="4" s="1"/>
  <c r="G90" i="4"/>
  <c r="G97" i="4"/>
  <c r="H97" i="4" s="1"/>
  <c r="J97" i="4" s="1"/>
  <c r="G132" i="4"/>
  <c r="I51" i="4"/>
  <c r="H51" i="4"/>
  <c r="J51" i="4" s="1"/>
  <c r="F126" i="4"/>
  <c r="G14" i="4"/>
  <c r="H14" i="4" s="1"/>
  <c r="J14" i="4" s="1"/>
  <c r="H96" i="4"/>
  <c r="J96" i="4" s="1"/>
  <c r="I96" i="4"/>
  <c r="H78" i="4"/>
  <c r="J78" i="4" s="1"/>
  <c r="F78" i="4"/>
  <c r="H94" i="4"/>
  <c r="J94" i="4" s="1"/>
  <c r="F94" i="4"/>
  <c r="H131" i="4"/>
  <c r="J131" i="4" s="1"/>
  <c r="I131" i="4"/>
  <c r="I73" i="4"/>
  <c r="G78" i="4"/>
  <c r="I124" i="4"/>
  <c r="G30" i="4"/>
  <c r="J47" i="4"/>
  <c r="J55" i="4"/>
  <c r="H55" i="4"/>
  <c r="F63" i="4"/>
  <c r="I63" i="4"/>
  <c r="G63" i="4"/>
  <c r="H63" i="4" s="1"/>
  <c r="J63" i="4" s="1"/>
  <c r="H71" i="4"/>
  <c r="J71" i="4" s="1"/>
  <c r="F79" i="4"/>
  <c r="G79" i="4"/>
  <c r="H79" i="4" s="1"/>
  <c r="J79" i="4" s="1"/>
  <c r="I79" i="4"/>
  <c r="J87" i="4"/>
  <c r="H87" i="4"/>
  <c r="F95" i="4"/>
  <c r="I95" i="4"/>
  <c r="G95" i="4"/>
  <c r="H95" i="4" s="1"/>
  <c r="J95" i="4" s="1"/>
  <c r="H107" i="4"/>
  <c r="J107" i="4" s="1"/>
  <c r="H116" i="4"/>
  <c r="J116" i="4" s="1"/>
  <c r="I116" i="4"/>
  <c r="G126" i="4"/>
  <c r="H126" i="4" s="1"/>
  <c r="J126" i="4" s="1"/>
  <c r="I148" i="4"/>
  <c r="G6" i="4"/>
  <c r="G39" i="4"/>
  <c r="H39" i="4" s="1"/>
  <c r="J39" i="4" s="1"/>
  <c r="F39" i="4"/>
  <c r="I39" i="4"/>
  <c r="H62" i="4"/>
  <c r="J62" i="4" s="1"/>
  <c r="F62" i="4"/>
  <c r="I18" i="4"/>
  <c r="G94" i="4"/>
  <c r="B4" i="5"/>
  <c r="J4" i="4"/>
  <c r="H17" i="4"/>
  <c r="J17" i="4" s="1"/>
  <c r="H23" i="4"/>
  <c r="J23" i="4" s="1"/>
  <c r="J24" i="4"/>
  <c r="I26" i="4"/>
  <c r="G27" i="4"/>
  <c r="H27" i="4" s="1"/>
  <c r="J27" i="4" s="1"/>
  <c r="H30" i="4"/>
  <c r="J30" i="4" s="1"/>
  <c r="I33" i="4"/>
  <c r="I45" i="4"/>
  <c r="I61" i="4"/>
  <c r="I77" i="4"/>
  <c r="H93" i="4"/>
  <c r="J93" i="4" s="1"/>
  <c r="I93" i="4"/>
  <c r="G10" i="4"/>
  <c r="H10" i="4" s="1"/>
  <c r="J10" i="4" s="1"/>
  <c r="H127" i="4"/>
  <c r="J127" i="4"/>
  <c r="I127" i="4"/>
  <c r="H200" i="4"/>
  <c r="J200" i="4"/>
  <c r="I200" i="4"/>
  <c r="G22" i="4"/>
  <c r="H22" i="4" s="1"/>
  <c r="J22" i="4" s="1"/>
  <c r="I57" i="4"/>
  <c r="I89" i="4"/>
  <c r="F118" i="4"/>
  <c r="G118" i="4"/>
  <c r="H118" i="4" s="1"/>
  <c r="J118" i="4" s="1"/>
  <c r="I6" i="4"/>
  <c r="I10" i="4"/>
  <c r="I14" i="4"/>
  <c r="G15" i="4"/>
  <c r="H15" i="4" s="1"/>
  <c r="J15" i="4" s="1"/>
  <c r="G18" i="4"/>
  <c r="H18" i="4" s="1"/>
  <c r="J18" i="4" s="1"/>
  <c r="H20" i="4"/>
  <c r="J20" i="4" s="1"/>
  <c r="I29" i="4"/>
  <c r="H29" i="4"/>
  <c r="J29" i="4" s="1"/>
  <c r="H34" i="4"/>
  <c r="J34" i="4" s="1"/>
  <c r="G34" i="4"/>
  <c r="F34" i="4"/>
  <c r="F37" i="4"/>
  <c r="H43" i="4"/>
  <c r="J43" i="4" s="1"/>
  <c r="G54" i="4"/>
  <c r="H54" i="4"/>
  <c r="J54" i="4" s="1"/>
  <c r="H65" i="4"/>
  <c r="J65" i="4"/>
  <c r="I65" i="4"/>
  <c r="I69" i="4"/>
  <c r="I81" i="4"/>
  <c r="F100" i="4"/>
  <c r="I100" i="4"/>
  <c r="J102" i="4"/>
  <c r="F134" i="4"/>
  <c r="G134" i="4"/>
  <c r="H134" i="4" s="1"/>
  <c r="J134" i="4" s="1"/>
  <c r="I136" i="4"/>
  <c r="H144" i="4"/>
  <c r="J144" i="4" s="1"/>
  <c r="I144" i="4"/>
  <c r="F162" i="4"/>
  <c r="G162" i="4"/>
  <c r="H162" i="4" s="1"/>
  <c r="J162" i="4" s="1"/>
  <c r="H192" i="4"/>
  <c r="J192" i="4"/>
  <c r="H36" i="4"/>
  <c r="J36" i="4" s="1"/>
  <c r="G37" i="4"/>
  <c r="H37" i="4" s="1"/>
  <c r="J37" i="4" s="1"/>
  <c r="H38" i="4"/>
  <c r="J38" i="4" s="1"/>
  <c r="J68" i="4"/>
  <c r="G69" i="4"/>
  <c r="J84" i="4"/>
  <c r="G85" i="4"/>
  <c r="H85" i="4" s="1"/>
  <c r="J85" i="4" s="1"/>
  <c r="H98" i="4"/>
  <c r="J98" i="4" s="1"/>
  <c r="G108" i="4"/>
  <c r="I111" i="4"/>
  <c r="J117" i="4"/>
  <c r="H120" i="4"/>
  <c r="J120" i="4" s="1"/>
  <c r="I120" i="4"/>
  <c r="F122" i="4"/>
  <c r="H122" i="4"/>
  <c r="J122" i="4" s="1"/>
  <c r="J145" i="4"/>
  <c r="F146" i="4"/>
  <c r="H146" i="4"/>
  <c r="J146" i="4" s="1"/>
  <c r="H160" i="4"/>
  <c r="J160" i="4" s="1"/>
  <c r="I160" i="4"/>
  <c r="F194" i="4"/>
  <c r="G194" i="4"/>
  <c r="H194" i="4" s="1"/>
  <c r="J194" i="4" s="1"/>
  <c r="J158" i="4"/>
  <c r="I158" i="4"/>
  <c r="H179" i="4"/>
  <c r="J179" i="4" s="1"/>
  <c r="I179" i="4"/>
  <c r="I128" i="4"/>
  <c r="J149" i="4"/>
  <c r="F150" i="4"/>
  <c r="H150" i="4"/>
  <c r="J150" i="4" s="1"/>
  <c r="G150" i="4"/>
  <c r="I162" i="4"/>
  <c r="F164" i="4"/>
  <c r="I164" i="4"/>
  <c r="G169" i="4"/>
  <c r="H169" i="4" s="1"/>
  <c r="J169" i="4" s="1"/>
  <c r="G177" i="4"/>
  <c r="H177" i="4" s="1"/>
  <c r="J177" i="4" s="1"/>
  <c r="H187" i="4"/>
  <c r="J187" i="4"/>
  <c r="I30" i="4"/>
  <c r="I62" i="4"/>
  <c r="I42" i="4"/>
  <c r="F46" i="4"/>
  <c r="H52" i="4"/>
  <c r="J52" i="4"/>
  <c r="G53" i="4"/>
  <c r="H53" i="4" s="1"/>
  <c r="J53" i="4" s="1"/>
  <c r="H60" i="4"/>
  <c r="J60" i="4" s="1"/>
  <c r="G61" i="4"/>
  <c r="H61" i="4" s="1"/>
  <c r="J61" i="4" s="1"/>
  <c r="H76" i="4"/>
  <c r="J76" i="4" s="1"/>
  <c r="G77" i="4"/>
  <c r="H77" i="4" s="1"/>
  <c r="J77" i="4" s="1"/>
  <c r="J83" i="4"/>
  <c r="H92" i="4"/>
  <c r="J92" i="4"/>
  <c r="G93" i="4"/>
  <c r="H99" i="4"/>
  <c r="J99" i="4" s="1"/>
  <c r="I99" i="4"/>
  <c r="G101" i="4"/>
  <c r="H101" i="4" s="1"/>
  <c r="J101" i="4" s="1"/>
  <c r="F101" i="4"/>
  <c r="H105" i="4"/>
  <c r="J105" i="4" s="1"/>
  <c r="H115" i="4"/>
  <c r="J115" i="4" s="1"/>
  <c r="G124" i="4"/>
  <c r="H124" i="4" s="1"/>
  <c r="J124" i="4" s="1"/>
  <c r="J129" i="4"/>
  <c r="F130" i="4"/>
  <c r="H130" i="4"/>
  <c r="J130" i="4" s="1"/>
  <c r="J135" i="4"/>
  <c r="G136" i="4"/>
  <c r="H136" i="4" s="1"/>
  <c r="J136" i="4" s="1"/>
  <c r="H140" i="4"/>
  <c r="J140" i="4" s="1"/>
  <c r="I140" i="4"/>
  <c r="H152" i="4"/>
  <c r="J152" i="4" s="1"/>
  <c r="I152" i="4"/>
  <c r="H163" i="4"/>
  <c r="J163" i="4" s="1"/>
  <c r="I163" i="4"/>
  <c r="H167" i="4"/>
  <c r="J167" i="4"/>
  <c r="I167" i="4"/>
  <c r="F169" i="4"/>
  <c r="H175" i="4"/>
  <c r="J175" i="4" s="1"/>
  <c r="I175" i="4"/>
  <c r="F177" i="4"/>
  <c r="H40" i="4"/>
  <c r="J40" i="4" s="1"/>
  <c r="H86" i="4"/>
  <c r="J86" i="4" s="1"/>
  <c r="B5" i="5"/>
  <c r="H32" i="4"/>
  <c r="J32" i="4" s="1"/>
  <c r="G46" i="4"/>
  <c r="H46" i="4" s="1"/>
  <c r="J46" i="4" s="1"/>
  <c r="I54" i="4"/>
  <c r="I58" i="4"/>
  <c r="H66" i="4"/>
  <c r="J66" i="4" s="1"/>
  <c r="H69" i="4"/>
  <c r="J69" i="4"/>
  <c r="G70" i="4"/>
  <c r="H70" i="4" s="1"/>
  <c r="J70" i="4" s="1"/>
  <c r="I74" i="4"/>
  <c r="H82" i="4"/>
  <c r="J82" i="4" s="1"/>
  <c r="G86" i="4"/>
  <c r="I90" i="4"/>
  <c r="H100" i="4"/>
  <c r="J100" i="4" s="1"/>
  <c r="H108" i="4"/>
  <c r="J108" i="4"/>
  <c r="I108" i="4"/>
  <c r="F142" i="4"/>
  <c r="G157" i="4"/>
  <c r="H157" i="4" s="1"/>
  <c r="J157" i="4" s="1"/>
  <c r="F157" i="4"/>
  <c r="H161" i="4"/>
  <c r="J161" i="4" s="1"/>
  <c r="F161" i="4"/>
  <c r="F166" i="4"/>
  <c r="G166" i="4"/>
  <c r="H166" i="4" s="1"/>
  <c r="J166" i="4" s="1"/>
  <c r="H184" i="4"/>
  <c r="J184" i="4"/>
  <c r="I192" i="4"/>
  <c r="H195" i="4"/>
  <c r="J195" i="4" s="1"/>
  <c r="I78" i="4"/>
  <c r="I94" i="4"/>
  <c r="B6" i="5"/>
  <c r="I34" i="4"/>
  <c r="H41" i="4"/>
  <c r="J41" i="4" s="1"/>
  <c r="H44" i="4"/>
  <c r="J44" i="4"/>
  <c r="G45" i="4"/>
  <c r="H45" i="4" s="1"/>
  <c r="J45" i="4" s="1"/>
  <c r="J49" i="4"/>
  <c r="H56" i="4"/>
  <c r="J56" i="4"/>
  <c r="G57" i="4"/>
  <c r="H57" i="4" s="1"/>
  <c r="J57" i="4" s="1"/>
  <c r="H59" i="4"/>
  <c r="J59" i="4" s="1"/>
  <c r="F66" i="4"/>
  <c r="H72" i="4"/>
  <c r="J72" i="4"/>
  <c r="G73" i="4"/>
  <c r="H73" i="4" s="1"/>
  <c r="J73" i="4" s="1"/>
  <c r="H75" i="4"/>
  <c r="J75" i="4" s="1"/>
  <c r="F82" i="4"/>
  <c r="H88" i="4"/>
  <c r="J88" i="4" s="1"/>
  <c r="G89" i="4"/>
  <c r="H89" i="4" s="1"/>
  <c r="J89" i="4" s="1"/>
  <c r="H91" i="4"/>
  <c r="J91" i="4" s="1"/>
  <c r="I98" i="4"/>
  <c r="H103" i="4"/>
  <c r="J103" i="4" s="1"/>
  <c r="F104" i="4"/>
  <c r="J109" i="4"/>
  <c r="G110" i="4"/>
  <c r="H110" i="4" s="1"/>
  <c r="J110" i="4" s="1"/>
  <c r="H112" i="4"/>
  <c r="J112" i="4"/>
  <c r="I112" i="4"/>
  <c r="F114" i="4"/>
  <c r="H114" i="4"/>
  <c r="J114" i="4" s="1"/>
  <c r="H123" i="4"/>
  <c r="J123" i="4" s="1"/>
  <c r="G128" i="4"/>
  <c r="H128" i="4" s="1"/>
  <c r="J128" i="4" s="1"/>
  <c r="H132" i="4"/>
  <c r="J132" i="4"/>
  <c r="I132" i="4"/>
  <c r="I139" i="4"/>
  <c r="G142" i="4"/>
  <c r="H142" i="4" s="1"/>
  <c r="J142" i="4" s="1"/>
  <c r="G161" i="4"/>
  <c r="I168" i="4"/>
  <c r="F186" i="4"/>
  <c r="G186" i="4"/>
  <c r="H186" i="4" s="1"/>
  <c r="J186" i="4" s="1"/>
  <c r="H172" i="4"/>
  <c r="J172" i="4"/>
  <c r="G185" i="4"/>
  <c r="H185" i="4" s="1"/>
  <c r="J185" i="4" s="1"/>
  <c r="G193" i="4"/>
  <c r="H193" i="4" s="1"/>
  <c r="J193" i="4" s="1"/>
  <c r="H201" i="4"/>
  <c r="J201" i="4" s="1"/>
  <c r="H176" i="4"/>
  <c r="J176" i="4"/>
  <c r="H106" i="4"/>
  <c r="J106" i="4" s="1"/>
  <c r="J154" i="4"/>
  <c r="H156" i="4"/>
  <c r="J156" i="4" s="1"/>
  <c r="H171" i="4"/>
  <c r="J171" i="4" s="1"/>
  <c r="J174" i="4"/>
  <c r="G178" i="4"/>
  <c r="G181" i="4"/>
  <c r="H181" i="4" s="1"/>
  <c r="J181" i="4" s="1"/>
  <c r="G189" i="4"/>
  <c r="H189" i="4" s="1"/>
  <c r="J189" i="4" s="1"/>
  <c r="H197" i="4"/>
  <c r="J197" i="4" s="1"/>
  <c r="G197" i="4"/>
  <c r="I97" i="4"/>
  <c r="H104" i="4"/>
  <c r="J104" i="4"/>
  <c r="I106" i="4"/>
  <c r="I110" i="4"/>
  <c r="I114" i="4"/>
  <c r="I118" i="4"/>
  <c r="I122" i="4"/>
  <c r="I126" i="4"/>
  <c r="I130" i="4"/>
  <c r="I134" i="4"/>
  <c r="I138" i="4"/>
  <c r="I142" i="4"/>
  <c r="I146" i="4"/>
  <c r="I150" i="4"/>
  <c r="H153" i="4"/>
  <c r="J153" i="4" s="1"/>
  <c r="H159" i="4"/>
  <c r="J159" i="4" s="1"/>
  <c r="F165" i="4"/>
  <c r="G170" i="4"/>
  <c r="H170" i="4" s="1"/>
  <c r="J170" i="4" s="1"/>
  <c r="I172" i="4"/>
  <c r="H178" i="4"/>
  <c r="J178" i="4" s="1"/>
  <c r="F181" i="4"/>
  <c r="H183" i="4"/>
  <c r="J183" i="4" s="1"/>
  <c r="H188" i="4"/>
  <c r="J188" i="4"/>
  <c r="F189" i="4"/>
  <c r="H191" i="4"/>
  <c r="J191" i="4" s="1"/>
  <c r="H196" i="4"/>
  <c r="J196" i="4"/>
  <c r="F197" i="4"/>
  <c r="H199" i="4"/>
  <c r="J199" i="4" s="1"/>
  <c r="I155" i="4"/>
  <c r="H164" i="4"/>
  <c r="J164" i="4" s="1"/>
  <c r="G165" i="4"/>
  <c r="H165" i="4" s="1"/>
  <c r="J165" i="4" s="1"/>
  <c r="G168" i="4"/>
  <c r="H168" i="4" s="1"/>
  <c r="J168" i="4" s="1"/>
  <c r="G173" i="4"/>
  <c r="H173" i="4" s="1"/>
  <c r="J173" i="4" s="1"/>
  <c r="H180" i="4"/>
  <c r="J180" i="4" s="1"/>
  <c r="I186" i="4"/>
  <c r="I194" i="4"/>
  <c r="H203" i="4"/>
  <c r="J203" i="4" s="1"/>
  <c r="I203" i="4"/>
  <c r="F201" i="4"/>
  <c r="H202" i="4"/>
  <c r="J202" i="4" s="1"/>
  <c r="I174" i="4"/>
  <c r="I178" i="4"/>
  <c r="I109" i="4"/>
  <c r="I113" i="4"/>
  <c r="I117" i="4"/>
  <c r="I121" i="4"/>
  <c r="I125" i="4"/>
  <c r="I129" i="4"/>
  <c r="I133" i="4"/>
  <c r="I137" i="4"/>
  <c r="I141" i="4"/>
  <c r="I145" i="4"/>
  <c r="I149" i="4"/>
  <c r="I153" i="4"/>
  <c r="I157" i="4"/>
  <c r="I161" i="4"/>
  <c r="I165" i="4"/>
  <c r="I169" i="4"/>
  <c r="I173" i="4"/>
  <c r="I177" i="4"/>
  <c r="I181" i="4"/>
  <c r="I185" i="4"/>
  <c r="I189" i="4"/>
  <c r="I193" i="4"/>
  <c r="I197" i="4"/>
  <c r="I201" i="4"/>
  <c r="E4" i="6" l="1"/>
  <c r="D4" i="6" s="1"/>
  <c r="B6" i="6"/>
  <c r="A6" i="6" s="1"/>
  <c r="B8" i="6"/>
  <c r="A8" i="6" s="1"/>
  <c r="E6" i="6"/>
  <c r="D6" i="6" s="1"/>
  <c r="E8" i="6"/>
  <c r="D8" i="6" s="1"/>
  <c r="B5" i="6"/>
  <c r="A5" i="6" s="1"/>
  <c r="B7" i="5"/>
  <c r="D4" i="5" s="1"/>
  <c r="B7" i="6"/>
  <c r="A7" i="6" s="1"/>
  <c r="E5" i="6"/>
  <c r="D5" i="6" s="1"/>
  <c r="H6" i="4"/>
  <c r="B4" i="6"/>
  <c r="A4" i="6" s="1"/>
  <c r="E7" i="6"/>
  <c r="D7" i="6" s="1"/>
  <c r="J6" i="4" l="1"/>
  <c r="B15" i="5"/>
  <c r="B9" i="5"/>
  <c r="B11" i="5"/>
  <c r="B10" i="5"/>
  <c r="B8" i="5"/>
  <c r="B18" i="5"/>
  <c r="B17" i="5"/>
  <c r="B16" i="5"/>
</calcChain>
</file>

<file path=xl/sharedStrings.xml><?xml version="1.0" encoding="utf-8"?>
<sst xmlns="http://schemas.openxmlformats.org/spreadsheetml/2006/main" count="132" uniqueCount="116">
  <si>
    <t>Clasificación</t>
  </si>
  <si>
    <t>Parámetros, pesos y umbrales</t>
  </si>
  <si>
    <t>Parámetro</t>
  </si>
  <si>
    <t>Valor</t>
  </si>
  <si>
    <t>Descripción</t>
  </si>
  <si>
    <t>Peso riesgo</t>
  </si>
  <si>
    <t>Peso de criticidad/riesgo del proceso</t>
  </si>
  <si>
    <t>Peso cobertura</t>
  </si>
  <si>
    <t>Peso de cobertura del control</t>
  </si>
  <si>
    <t>Peso calidad diseño</t>
  </si>
  <si>
    <t>Peso del diseño/calibración</t>
  </si>
  <si>
    <t>Peso reducción riesgo</t>
  </si>
  <si>
    <t>Peso del impacto real del control</t>
  </si>
  <si>
    <t>Peso evidencia</t>
  </si>
  <si>
    <t>Peso de evidencia de funcionamiento</t>
  </si>
  <si>
    <t>Peso excepciones</t>
  </si>
  <si>
    <t>Peso de fricción por excepciones</t>
  </si>
  <si>
    <t>Peso tickets</t>
  </si>
  <si>
    <t>Peso de fricción por tickets</t>
  </si>
  <si>
    <t>Peso alertas ruido</t>
  </si>
  <si>
    <t>Peso de fricción por alertas de bajo valor</t>
  </si>
  <si>
    <t>Peso bypass</t>
  </si>
  <si>
    <t>Peso de fricción por bypass/shadow IT</t>
  </si>
  <si>
    <t>Peso tiempo</t>
  </si>
  <si>
    <t>Peso de retraso operativo</t>
  </si>
  <si>
    <t>Peso duplicidad</t>
  </si>
  <si>
    <t>Peso de solapamiento</t>
  </si>
  <si>
    <t>Umbral crítico eficaz</t>
  </si>
  <si>
    <t>Valor neto mínimo</t>
  </si>
  <si>
    <t>Umbral útil mal calibrado</t>
  </si>
  <si>
    <t>Umbral redundante fricción</t>
  </si>
  <si>
    <t>Fricción a partir de la que revisar redundancia</t>
  </si>
  <si>
    <t>Umbral fatigado</t>
  </si>
  <si>
    <t>Índice de fatiga alto</t>
  </si>
  <si>
    <t>Catálogo de controles - introducir una fila por control</t>
  </si>
  <si>
    <t>ID</t>
  </si>
  <si>
    <t>Control</t>
  </si>
  <si>
    <t>Proceso/Activo</t>
  </si>
  <si>
    <t>Tipo control</t>
  </si>
  <si>
    <t>Dueño</t>
  </si>
  <si>
    <t>Riesgo (1-5)</t>
  </si>
  <si>
    <t>Cobertura %</t>
  </si>
  <si>
    <t>Calidad diseño (1-5)</t>
  </si>
  <si>
    <t>Reducción riesgo (1-5)</t>
  </si>
  <si>
    <t>Evidencia (1-5)</t>
  </si>
  <si>
    <t>Excepciones/mes</t>
  </si>
  <si>
    <t>Tickets/mes</t>
  </si>
  <si>
    <t>Alertas bajo valor/mes</t>
  </si>
  <si>
    <t>Bypass/mes</t>
  </si>
  <si>
    <t>Retraso medio (horas/mes)</t>
  </si>
  <si>
    <t>Duplicidad (1-5)</t>
  </si>
  <si>
    <t>Comentarios</t>
  </si>
  <si>
    <t>Acción sugerida</t>
  </si>
  <si>
    <t>C-001</t>
  </si>
  <si>
    <t>MFA + validación dispositivo</t>
  </si>
  <si>
    <t>Apps financieras</t>
  </si>
  <si>
    <t>Preventivo</t>
  </si>
  <si>
    <t>IAM</t>
  </si>
  <si>
    <t>Control robusto; poca fricción</t>
  </si>
  <si>
    <t>Mantener</t>
  </si>
  <si>
    <t>C-002</t>
  </si>
  <si>
    <t>Aprobación manager para acceso</t>
  </si>
  <si>
    <t>Finanzas</t>
  </si>
  <si>
    <t>Aprobaciones en bloque</t>
  </si>
  <si>
    <t>Recalibrar</t>
  </si>
  <si>
    <t>C-003</t>
  </si>
  <si>
    <t>Ticket manual para excepción</t>
  </si>
  <si>
    <t>Administrativo</t>
  </si>
  <si>
    <t>Service Desk</t>
  </si>
  <si>
    <t>Cuello de botella</t>
  </si>
  <si>
    <t>Automatizar parcialmente</t>
  </si>
  <si>
    <t>C-004</t>
  </si>
  <si>
    <t>Revisión mensual completa permisos</t>
  </si>
  <si>
    <t>Detectivo</t>
  </si>
  <si>
    <t>Pocos hallazgos; consume tiempo</t>
  </si>
  <si>
    <t>Focalizar por riesgo</t>
  </si>
  <si>
    <t>C-005</t>
  </si>
  <si>
    <t>Alerta ubicación inusual</t>
  </si>
  <si>
    <t>SOC</t>
  </si>
  <si>
    <t>Mucho ruido por VPN/viajes</t>
  </si>
  <si>
    <t>Ajustar umbrales</t>
  </si>
  <si>
    <t>Evaluación automática</t>
  </si>
  <si>
    <t>Efectividad</t>
  </si>
  <si>
    <t>Fricción</t>
  </si>
  <si>
    <t>Índice de fatiga</t>
  </si>
  <si>
    <t>Valor neto</t>
  </si>
  <si>
    <t>Alerta</t>
  </si>
  <si>
    <t>Recomendación</t>
  </si>
  <si>
    <t>Riesgo</t>
  </si>
  <si>
    <t>Cobertura</t>
  </si>
  <si>
    <t>Bypass</t>
  </si>
  <si>
    <t>Excepciones</t>
  </si>
  <si>
    <t>Resumen ejecutivo</t>
  </si>
  <si>
    <t>KPI</t>
  </si>
  <si>
    <t>Narrativa sugerida</t>
  </si>
  <si>
    <t>Controles evaluados</t>
  </si>
  <si>
    <t>Efectividad media</t>
  </si>
  <si>
    <t>Fricción media</t>
  </si>
  <si>
    <t>Valor neto medio</t>
  </si>
  <si>
    <t>Críticos y eficaces</t>
  </si>
  <si>
    <t>Útiles mal calibrados</t>
  </si>
  <si>
    <t>Redundantes</t>
  </si>
  <si>
    <t>Ornamentales o fatigados</t>
  </si>
  <si>
    <t>Nº controles</t>
  </si>
  <si>
    <t>Crítico y eficaz</t>
  </si>
  <si>
    <t>Útil pero mal calibrado</t>
  </si>
  <si>
    <t>Redundante</t>
  </si>
  <si>
    <t>Ornamental o fatigado</t>
  </si>
  <si>
    <t>Dashboard</t>
  </si>
  <si>
    <t>Fatiga</t>
  </si>
  <si>
    <t>Clave de lectura</t>
  </si>
  <si>
    <t>• Fatiga alta + valor neto bajo = priorizar rediseño</t>
  </si>
  <si>
    <t>• Efectividad alta + fricción alta = recalibrar, no retirar</t>
  </si>
  <si>
    <t>• Controles redundantes = oportunidad de consolidación</t>
  </si>
  <si>
    <t>Solo completa celdas azules y, si procede, en la hoja parámetros.</t>
  </si>
  <si>
    <t>Ajusta pesos y umbrales en azul en función de lo que considere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</si>
</sst>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FF"/>
      <name val="Calibri"/>
      <family val="2"/>
    </font>
    <font>
      <sz val="11"/>
      <color rgb="FF808080"/>
      <name val="Calibri"/>
      <family val="2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theme="0"/>
      <name val="Calibri (Cuerpo)"/>
    </font>
    <font>
      <sz val="11"/>
      <color theme="0"/>
      <name val="Calibri (Cuerpo)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165" fontId="0" fillId="0" borderId="0" xfId="0" applyNumberForma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ES"/>
              <a:t>Distribución de controles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Resumen!$B$14</c:f>
              <c:strCache>
                <c:ptCount val="1"/>
                <c:pt idx="0">
                  <c:v>Nº controles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Resumen!$A$15:$A$18</c:f>
              <c:strCache>
                <c:ptCount val="4"/>
                <c:pt idx="0">
                  <c:v>Crítico y eficaz</c:v>
                </c:pt>
                <c:pt idx="1">
                  <c:v>Útil pero mal calibrado</c:v>
                </c:pt>
                <c:pt idx="2">
                  <c:v>Redundante</c:v>
                </c:pt>
                <c:pt idx="3">
                  <c:v>Ornamental o fatigado</c:v>
                </c:pt>
              </c:strCache>
            </c:strRef>
          </c:cat>
          <c:val>
            <c:numRef>
              <c:f>Resumen!$B$15:$B$18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F-CF40-899B-5280B6B06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Nº controles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ES"/>
              <a:t>Top 5 por índice de fatiga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Dashboard!$B$3</c:f>
              <c:strCache>
                <c:ptCount val="1"/>
                <c:pt idx="0">
                  <c:v>Fatiga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Dashboard!$A$4:$A$8</c:f>
              <c:strCache>
                <c:ptCount val="5"/>
                <c:pt idx="0">
                  <c:v>Ticket manual para excepción</c:v>
                </c:pt>
                <c:pt idx="1">
                  <c:v>Aprobación manager para acceso</c:v>
                </c:pt>
                <c:pt idx="2">
                  <c:v>Alerta ubicación inusual</c:v>
                </c:pt>
                <c:pt idx="3">
                  <c:v>Revisión mensual completa permisos</c:v>
                </c:pt>
                <c:pt idx="4">
                  <c:v>MFA + validación dispositivo</c:v>
                </c:pt>
              </c:strCache>
            </c:strRef>
          </c:cat>
          <c:val>
            <c:numRef>
              <c:f>Dashboard!$B$4:$B$8</c:f>
              <c:numCache>
                <c:formatCode>General</c:formatCode>
                <c:ptCount val="5"/>
                <c:pt idx="0">
                  <c:v>71</c:v>
                </c:pt>
                <c:pt idx="1">
                  <c:v>51.333333333333343</c:v>
                </c:pt>
                <c:pt idx="2">
                  <c:v>34.266666666666666</c:v>
                </c:pt>
                <c:pt idx="3">
                  <c:v>25.2</c:v>
                </c:pt>
                <c:pt idx="4">
                  <c:v>10.633333333333335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5-B740-B9D2-9F44BEA5A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Índice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13</xdr:row>
      <xdr:rowOff>0</xdr:rowOff>
    </xdr:from>
    <xdr:ext cx="432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32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showGridLines="0" tabSelected="1" workbookViewId="0">
      <selection activeCell="C2" sqref="C2"/>
    </sheetView>
  </sheetViews>
  <sheetFormatPr baseColWidth="10" defaultColWidth="8.83203125" defaultRowHeight="15" x14ac:dyDescent="0.2"/>
  <cols>
    <col min="1" max="1" width="28" customWidth="1"/>
    <col min="2" max="2" width="14" customWidth="1"/>
    <col min="3" max="3" width="70" customWidth="1"/>
  </cols>
  <sheetData>
    <row r="1" spans="1:6" ht="16" x14ac:dyDescent="0.2">
      <c r="A1" s="7" t="s">
        <v>1</v>
      </c>
      <c r="B1" s="8"/>
      <c r="C1" s="8"/>
      <c r="D1" s="8"/>
      <c r="E1" s="8"/>
      <c r="F1" s="8"/>
    </row>
    <row r="2" spans="1:6" x14ac:dyDescent="0.2">
      <c r="A2" t="s">
        <v>115</v>
      </c>
    </row>
    <row r="3" spans="1:6" x14ac:dyDescent="0.2">
      <c r="A3" s="9" t="s">
        <v>2</v>
      </c>
      <c r="B3" s="9" t="s">
        <v>3</v>
      </c>
      <c r="C3" s="9" t="s">
        <v>4</v>
      </c>
    </row>
    <row r="4" spans="1:6" x14ac:dyDescent="0.2">
      <c r="A4" t="s">
        <v>5</v>
      </c>
      <c r="B4" s="3">
        <v>0.25</v>
      </c>
      <c r="C4" t="s">
        <v>6</v>
      </c>
    </row>
    <row r="5" spans="1:6" x14ac:dyDescent="0.2">
      <c r="A5" t="s">
        <v>7</v>
      </c>
      <c r="B5" s="3">
        <v>0.1</v>
      </c>
      <c r="C5" t="s">
        <v>8</v>
      </c>
    </row>
    <row r="6" spans="1:6" x14ac:dyDescent="0.2">
      <c r="A6" t="s">
        <v>9</v>
      </c>
      <c r="B6" s="3">
        <v>0.15</v>
      </c>
      <c r="C6" t="s">
        <v>10</v>
      </c>
    </row>
    <row r="7" spans="1:6" x14ac:dyDescent="0.2">
      <c r="A7" t="s">
        <v>11</v>
      </c>
      <c r="B7" s="3">
        <v>0.35</v>
      </c>
      <c r="C7" t="s">
        <v>12</v>
      </c>
    </row>
    <row r="8" spans="1:6" x14ac:dyDescent="0.2">
      <c r="A8" t="s">
        <v>13</v>
      </c>
      <c r="B8" s="3">
        <v>0.15</v>
      </c>
      <c r="C8" t="s">
        <v>14</v>
      </c>
    </row>
    <row r="9" spans="1:6" x14ac:dyDescent="0.2">
      <c r="A9" t="s">
        <v>15</v>
      </c>
      <c r="B9" s="3">
        <v>0.2</v>
      </c>
      <c r="C9" t="s">
        <v>16</v>
      </c>
    </row>
    <row r="10" spans="1:6" x14ac:dyDescent="0.2">
      <c r="A10" t="s">
        <v>17</v>
      </c>
      <c r="B10" s="3">
        <v>0.15</v>
      </c>
      <c r="C10" t="s">
        <v>18</v>
      </c>
    </row>
    <row r="11" spans="1:6" x14ac:dyDescent="0.2">
      <c r="A11" t="s">
        <v>19</v>
      </c>
      <c r="B11" s="3">
        <v>0.2</v>
      </c>
      <c r="C11" t="s">
        <v>20</v>
      </c>
    </row>
    <row r="12" spans="1:6" x14ac:dyDescent="0.2">
      <c r="A12" t="s">
        <v>21</v>
      </c>
      <c r="B12" s="3">
        <v>0.25</v>
      </c>
      <c r="C12" t="s">
        <v>22</v>
      </c>
    </row>
    <row r="13" spans="1:6" x14ac:dyDescent="0.2">
      <c r="A13" t="s">
        <v>23</v>
      </c>
      <c r="B13" s="3">
        <v>0.1</v>
      </c>
      <c r="C13" t="s">
        <v>24</v>
      </c>
    </row>
    <row r="14" spans="1:6" x14ac:dyDescent="0.2">
      <c r="A14" t="s">
        <v>25</v>
      </c>
      <c r="B14" s="3">
        <v>0.1</v>
      </c>
      <c r="C14" t="s">
        <v>26</v>
      </c>
    </row>
    <row r="15" spans="1:6" x14ac:dyDescent="0.2">
      <c r="A15" t="s">
        <v>27</v>
      </c>
      <c r="B15" s="4">
        <v>70</v>
      </c>
      <c r="C15" t="s">
        <v>28</v>
      </c>
    </row>
    <row r="16" spans="1:6" x14ac:dyDescent="0.2">
      <c r="A16" t="s">
        <v>29</v>
      </c>
      <c r="B16" s="4">
        <v>40</v>
      </c>
      <c r="C16" t="s">
        <v>28</v>
      </c>
    </row>
    <row r="17" spans="1:3" x14ac:dyDescent="0.2">
      <c r="A17" t="s">
        <v>30</v>
      </c>
      <c r="B17" s="4">
        <v>55</v>
      </c>
      <c r="C17" t="s">
        <v>31</v>
      </c>
    </row>
    <row r="18" spans="1:3" x14ac:dyDescent="0.2">
      <c r="A18" t="s">
        <v>32</v>
      </c>
      <c r="B18" s="4">
        <v>70</v>
      </c>
      <c r="C18" t="s">
        <v>33</v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3"/>
  <sheetViews>
    <sheetView showGridLines="0" topLeftCell="F1" workbookViewId="0">
      <pane ySplit="3" topLeftCell="A4" activePane="bottomLeft" state="frozen"/>
      <selection pane="bottomLeft" activeCell="F2" sqref="F2:K2"/>
    </sheetView>
  </sheetViews>
  <sheetFormatPr baseColWidth="10" defaultColWidth="8.83203125" defaultRowHeight="15" x14ac:dyDescent="0.2"/>
  <cols>
    <col min="1" max="1" width="10" customWidth="1"/>
    <col min="2" max="2" width="28" customWidth="1"/>
    <col min="3" max="3" width="24" customWidth="1"/>
    <col min="4" max="4" width="16" customWidth="1"/>
    <col min="5" max="5" width="14" customWidth="1"/>
    <col min="6" max="7" width="12" customWidth="1"/>
    <col min="8" max="8" width="16" customWidth="1"/>
    <col min="9" max="9" width="18" customWidth="1"/>
    <col min="10" max="10" width="14" customWidth="1"/>
    <col min="11" max="11" width="16" customWidth="1"/>
    <col min="12" max="12" width="12" customWidth="1"/>
    <col min="13" max="13" width="20" customWidth="1"/>
    <col min="14" max="14" width="12" customWidth="1"/>
    <col min="15" max="15" width="18" customWidth="1"/>
    <col min="16" max="16" width="14" customWidth="1"/>
    <col min="17" max="17" width="30" customWidth="1"/>
    <col min="18" max="18" width="20" customWidth="1"/>
  </cols>
  <sheetData>
    <row r="1" spans="1:18" ht="16" x14ac:dyDescent="0.2">
      <c r="A1" s="10" t="s">
        <v>34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12" customHeight="1" x14ac:dyDescent="0.2">
      <c r="F2" s="14" t="s">
        <v>114</v>
      </c>
      <c r="G2" s="14"/>
      <c r="H2" s="14"/>
      <c r="I2" s="14"/>
      <c r="J2" s="14"/>
      <c r="K2" s="14"/>
    </row>
    <row r="3" spans="1:18" ht="32" x14ac:dyDescent="0.2">
      <c r="A3" s="12" t="s">
        <v>35</v>
      </c>
      <c r="B3" s="12" t="s">
        <v>36</v>
      </c>
      <c r="C3" s="12" t="s">
        <v>37</v>
      </c>
      <c r="D3" s="12" t="s">
        <v>38</v>
      </c>
      <c r="E3" s="12" t="s">
        <v>39</v>
      </c>
      <c r="F3" s="12" t="s">
        <v>40</v>
      </c>
      <c r="G3" s="12" t="s">
        <v>41</v>
      </c>
      <c r="H3" s="12" t="s">
        <v>42</v>
      </c>
      <c r="I3" s="12" t="s">
        <v>43</v>
      </c>
      <c r="J3" s="12" t="s">
        <v>44</v>
      </c>
      <c r="K3" s="12" t="s">
        <v>45</v>
      </c>
      <c r="L3" s="12" t="s">
        <v>46</v>
      </c>
      <c r="M3" s="12" t="s">
        <v>47</v>
      </c>
      <c r="N3" s="12" t="s">
        <v>48</v>
      </c>
      <c r="O3" s="12" t="s">
        <v>49</v>
      </c>
      <c r="P3" s="12" t="s">
        <v>50</v>
      </c>
      <c r="Q3" s="12" t="s">
        <v>51</v>
      </c>
      <c r="R3" s="12" t="s">
        <v>52</v>
      </c>
    </row>
    <row r="4" spans="1:18" x14ac:dyDescent="0.2">
      <c r="A4" s="4" t="s">
        <v>53</v>
      </c>
      <c r="B4" s="4" t="s">
        <v>54</v>
      </c>
      <c r="C4" s="4" t="s">
        <v>55</v>
      </c>
      <c r="D4" s="4" t="s">
        <v>56</v>
      </c>
      <c r="E4" s="4" t="s">
        <v>57</v>
      </c>
      <c r="F4" s="4">
        <v>5</v>
      </c>
      <c r="G4" s="3">
        <v>0.95</v>
      </c>
      <c r="H4" s="4">
        <v>5</v>
      </c>
      <c r="I4" s="4">
        <v>5</v>
      </c>
      <c r="J4" s="4">
        <v>4</v>
      </c>
      <c r="K4" s="4">
        <v>2</v>
      </c>
      <c r="L4" s="4">
        <v>8</v>
      </c>
      <c r="M4" s="4">
        <v>5</v>
      </c>
      <c r="N4" s="4">
        <v>0</v>
      </c>
      <c r="O4" s="4">
        <v>1</v>
      </c>
      <c r="P4" s="4">
        <v>1</v>
      </c>
      <c r="Q4" s="4" t="s">
        <v>58</v>
      </c>
      <c r="R4" s="5" t="s">
        <v>59</v>
      </c>
    </row>
    <row r="5" spans="1:18" x14ac:dyDescent="0.2">
      <c r="A5" s="4" t="s">
        <v>60</v>
      </c>
      <c r="B5" s="4" t="s">
        <v>61</v>
      </c>
      <c r="C5" s="4" t="s">
        <v>55</v>
      </c>
      <c r="D5" s="4" t="s">
        <v>56</v>
      </c>
      <c r="E5" s="4" t="s">
        <v>62</v>
      </c>
      <c r="F5" s="4">
        <v>4</v>
      </c>
      <c r="G5" s="3">
        <v>0.9</v>
      </c>
      <c r="H5" s="4">
        <v>3</v>
      </c>
      <c r="I5" s="4">
        <v>3</v>
      </c>
      <c r="J5" s="4">
        <v>2</v>
      </c>
      <c r="K5" s="4">
        <v>18</v>
      </c>
      <c r="L5" s="4">
        <v>10</v>
      </c>
      <c r="M5" s="4">
        <v>0</v>
      </c>
      <c r="N5" s="4">
        <v>3</v>
      </c>
      <c r="O5" s="4">
        <v>10</v>
      </c>
      <c r="P5" s="4">
        <v>2</v>
      </c>
      <c r="Q5" s="4" t="s">
        <v>63</v>
      </c>
      <c r="R5" s="5" t="s">
        <v>64</v>
      </c>
    </row>
    <row r="6" spans="1:18" x14ac:dyDescent="0.2">
      <c r="A6" s="4" t="s">
        <v>65</v>
      </c>
      <c r="B6" s="4" t="s">
        <v>66</v>
      </c>
      <c r="C6" s="4" t="s">
        <v>55</v>
      </c>
      <c r="D6" s="4" t="s">
        <v>67</v>
      </c>
      <c r="E6" s="4" t="s">
        <v>68</v>
      </c>
      <c r="F6" s="4">
        <v>3</v>
      </c>
      <c r="G6" s="3">
        <v>0.85</v>
      </c>
      <c r="H6" s="4">
        <v>2</v>
      </c>
      <c r="I6" s="4">
        <v>2</v>
      </c>
      <c r="J6" s="4">
        <v>2</v>
      </c>
      <c r="K6" s="4">
        <v>25</v>
      </c>
      <c r="L6" s="4">
        <v>30</v>
      </c>
      <c r="M6" s="4">
        <v>0</v>
      </c>
      <c r="N6" s="4">
        <v>4</v>
      </c>
      <c r="O6" s="4">
        <v>18</v>
      </c>
      <c r="P6" s="4">
        <v>3</v>
      </c>
      <c r="Q6" s="4" t="s">
        <v>69</v>
      </c>
      <c r="R6" s="5" t="s">
        <v>70</v>
      </c>
    </row>
    <row r="7" spans="1:18" x14ac:dyDescent="0.2">
      <c r="A7" s="4" t="s">
        <v>71</v>
      </c>
      <c r="B7" s="4" t="s">
        <v>72</v>
      </c>
      <c r="C7" s="4" t="s">
        <v>55</v>
      </c>
      <c r="D7" s="4" t="s">
        <v>73</v>
      </c>
      <c r="E7" s="4" t="s">
        <v>57</v>
      </c>
      <c r="F7" s="4">
        <v>3</v>
      </c>
      <c r="G7" s="3">
        <v>1</v>
      </c>
      <c r="H7" s="4">
        <v>2</v>
      </c>
      <c r="I7" s="4">
        <v>2</v>
      </c>
      <c r="J7" s="4">
        <v>2</v>
      </c>
      <c r="K7" s="4">
        <v>0</v>
      </c>
      <c r="L7" s="4">
        <v>12</v>
      </c>
      <c r="M7" s="4">
        <v>0</v>
      </c>
      <c r="N7" s="4">
        <v>1</v>
      </c>
      <c r="O7" s="4">
        <v>6</v>
      </c>
      <c r="P7" s="4">
        <v>4</v>
      </c>
      <c r="Q7" s="4" t="s">
        <v>74</v>
      </c>
      <c r="R7" s="5" t="s">
        <v>75</v>
      </c>
    </row>
    <row r="8" spans="1:18" x14ac:dyDescent="0.2">
      <c r="A8" s="4" t="s">
        <v>76</v>
      </c>
      <c r="B8" s="4" t="s">
        <v>77</v>
      </c>
      <c r="C8" s="4" t="s">
        <v>55</v>
      </c>
      <c r="D8" s="4" t="s">
        <v>73</v>
      </c>
      <c r="E8" s="4" t="s">
        <v>78</v>
      </c>
      <c r="F8" s="4">
        <v>4</v>
      </c>
      <c r="G8" s="3">
        <v>0.9</v>
      </c>
      <c r="H8" s="4">
        <v>3</v>
      </c>
      <c r="I8" s="4">
        <v>3</v>
      </c>
      <c r="J8" s="4">
        <v>3</v>
      </c>
      <c r="K8" s="4">
        <v>0</v>
      </c>
      <c r="L8" s="4">
        <v>6</v>
      </c>
      <c r="M8" s="4">
        <v>120</v>
      </c>
      <c r="N8" s="4">
        <v>1</v>
      </c>
      <c r="O8" s="4">
        <v>2</v>
      </c>
      <c r="P8" s="4">
        <v>2</v>
      </c>
      <c r="Q8" s="4" t="s">
        <v>79</v>
      </c>
      <c r="R8" s="5" t="s">
        <v>80</v>
      </c>
    </row>
    <row r="9" spans="1:18" x14ac:dyDescent="0.2">
      <c r="A9" s="4"/>
      <c r="B9" s="4"/>
      <c r="C9" s="4"/>
      <c r="D9" s="4"/>
      <c r="E9" s="4"/>
      <c r="F9" s="4"/>
      <c r="G9" s="3"/>
      <c r="H9" s="4"/>
      <c r="I9" s="4"/>
      <c r="J9" s="4"/>
      <c r="K9" s="4"/>
      <c r="L9" s="4"/>
      <c r="M9" s="4"/>
      <c r="N9" s="4"/>
      <c r="O9" s="4"/>
      <c r="P9" s="4"/>
      <c r="Q9" s="4"/>
      <c r="R9" s="5"/>
    </row>
    <row r="10" spans="1:18" x14ac:dyDescent="0.2">
      <c r="A10" s="4"/>
      <c r="B10" s="4"/>
      <c r="C10" s="4"/>
      <c r="D10" s="4"/>
      <c r="E10" s="4"/>
      <c r="F10" s="4"/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</row>
    <row r="11" spans="1:18" x14ac:dyDescent="0.2">
      <c r="A11" s="4"/>
      <c r="B11" s="4"/>
      <c r="C11" s="4"/>
      <c r="D11" s="4"/>
      <c r="E11" s="4"/>
      <c r="F11" s="4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</row>
    <row r="12" spans="1:18" x14ac:dyDescent="0.2">
      <c r="A12" s="4"/>
      <c r="B12" s="4"/>
      <c r="C12" s="4"/>
      <c r="D12" s="4"/>
      <c r="E12" s="4"/>
      <c r="F12" s="4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</row>
    <row r="13" spans="1:18" x14ac:dyDescent="0.2">
      <c r="A13" s="4"/>
      <c r="B13" s="4"/>
      <c r="C13" s="4"/>
      <c r="D13" s="4"/>
      <c r="E13" s="4"/>
      <c r="F13" s="4"/>
      <c r="G13" s="3"/>
      <c r="H13" s="4"/>
      <c r="I13" s="4"/>
      <c r="J13" s="4"/>
      <c r="K13" s="4"/>
      <c r="L13" s="4"/>
      <c r="M13" s="4"/>
      <c r="N13" s="4"/>
      <c r="O13" s="4"/>
      <c r="P13" s="4"/>
      <c r="Q13" s="4"/>
      <c r="R13" s="5"/>
    </row>
    <row r="14" spans="1:18" x14ac:dyDescent="0.2">
      <c r="A14" s="4"/>
      <c r="B14" s="4"/>
      <c r="C14" s="4"/>
      <c r="D14" s="4"/>
      <c r="E14" s="4"/>
      <c r="F14" s="4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5"/>
    </row>
    <row r="15" spans="1:18" x14ac:dyDescent="0.2">
      <c r="A15" s="4"/>
      <c r="B15" s="4"/>
      <c r="C15" s="4"/>
      <c r="D15" s="4"/>
      <c r="E15" s="4"/>
      <c r="F15" s="4"/>
      <c r="G15" s="3"/>
      <c r="H15" s="4"/>
      <c r="I15" s="4"/>
      <c r="J15" s="4"/>
      <c r="K15" s="4"/>
      <c r="L15" s="4"/>
      <c r="M15" s="4"/>
      <c r="N15" s="4"/>
      <c r="O15" s="4"/>
      <c r="P15" s="4"/>
      <c r="Q15" s="4"/>
      <c r="R15" s="5"/>
    </row>
    <row r="16" spans="1:18" x14ac:dyDescent="0.2">
      <c r="A16" s="4"/>
      <c r="B16" s="4"/>
      <c r="C16" s="4"/>
      <c r="D16" s="4"/>
      <c r="E16" s="4"/>
      <c r="F16" s="4"/>
      <c r="G16" s="3"/>
      <c r="H16" s="4"/>
      <c r="I16" s="4"/>
      <c r="J16" s="4"/>
      <c r="K16" s="4"/>
      <c r="L16" s="4"/>
      <c r="M16" s="4"/>
      <c r="N16" s="4"/>
      <c r="O16" s="4"/>
      <c r="P16" s="4"/>
      <c r="Q16" s="4"/>
      <c r="R16" s="5"/>
    </row>
    <row r="17" spans="1:18" x14ac:dyDescent="0.2">
      <c r="A17" s="4"/>
      <c r="B17" s="4"/>
      <c r="C17" s="4"/>
      <c r="D17" s="4"/>
      <c r="E17" s="4"/>
      <c r="F17" s="4"/>
      <c r="G17" s="3"/>
      <c r="H17" s="4"/>
      <c r="I17" s="4"/>
      <c r="J17" s="4"/>
      <c r="K17" s="4"/>
      <c r="L17" s="4"/>
      <c r="M17" s="4"/>
      <c r="N17" s="4"/>
      <c r="O17" s="4"/>
      <c r="P17" s="4"/>
      <c r="Q17" s="4"/>
      <c r="R17" s="5"/>
    </row>
    <row r="18" spans="1:18" x14ac:dyDescent="0.2">
      <c r="A18" s="4"/>
      <c r="B18" s="4"/>
      <c r="C18" s="4"/>
      <c r="D18" s="4"/>
      <c r="E18" s="4"/>
      <c r="F18" s="4"/>
      <c r="G18" s="3"/>
      <c r="H18" s="4"/>
      <c r="I18" s="4"/>
      <c r="J18" s="4"/>
      <c r="K18" s="4"/>
      <c r="L18" s="4"/>
      <c r="M18" s="4"/>
      <c r="N18" s="4"/>
      <c r="O18" s="4"/>
      <c r="P18" s="4"/>
      <c r="Q18" s="4"/>
      <c r="R18" s="5"/>
    </row>
    <row r="19" spans="1:18" x14ac:dyDescent="0.2">
      <c r="A19" s="4"/>
      <c r="B19" s="4"/>
      <c r="C19" s="4"/>
      <c r="D19" s="4"/>
      <c r="E19" s="4"/>
      <c r="F19" s="4"/>
      <c r="G19" s="3"/>
      <c r="H19" s="4"/>
      <c r="I19" s="4"/>
      <c r="J19" s="4"/>
      <c r="K19" s="4"/>
      <c r="L19" s="4"/>
      <c r="M19" s="4"/>
      <c r="N19" s="4"/>
      <c r="O19" s="4"/>
      <c r="P19" s="4"/>
      <c r="Q19" s="4"/>
      <c r="R19" s="5"/>
    </row>
    <row r="20" spans="1:18" x14ac:dyDescent="0.2">
      <c r="A20" s="4"/>
      <c r="B20" s="4"/>
      <c r="C20" s="4"/>
      <c r="D20" s="4"/>
      <c r="E20" s="4"/>
      <c r="F20" s="4"/>
      <c r="G20" s="3"/>
      <c r="H20" s="4"/>
      <c r="I20" s="4"/>
      <c r="J20" s="4"/>
      <c r="K20" s="4"/>
      <c r="L20" s="4"/>
      <c r="M20" s="4"/>
      <c r="N20" s="4"/>
      <c r="O20" s="4"/>
      <c r="P20" s="4"/>
      <c r="Q20" s="4"/>
      <c r="R20" s="5"/>
    </row>
    <row r="21" spans="1:18" x14ac:dyDescent="0.2">
      <c r="A21" s="4"/>
      <c r="B21" s="4"/>
      <c r="C21" s="4"/>
      <c r="D21" s="4"/>
      <c r="E21" s="4"/>
      <c r="F21" s="4"/>
      <c r="G21" s="3"/>
      <c r="H21" s="4"/>
      <c r="I21" s="4"/>
      <c r="J21" s="4"/>
      <c r="K21" s="4"/>
      <c r="L21" s="4"/>
      <c r="M21" s="4"/>
      <c r="N21" s="4"/>
      <c r="O21" s="4"/>
      <c r="P21" s="4"/>
      <c r="Q21" s="4"/>
      <c r="R21" s="5"/>
    </row>
    <row r="22" spans="1:18" x14ac:dyDescent="0.2">
      <c r="A22" s="4"/>
      <c r="B22" s="4"/>
      <c r="C22" s="4"/>
      <c r="D22" s="4"/>
      <c r="E22" s="4"/>
      <c r="F22" s="4"/>
      <c r="G22" s="3"/>
      <c r="H22" s="4"/>
      <c r="I22" s="4"/>
      <c r="J22" s="4"/>
      <c r="K22" s="4"/>
      <c r="L22" s="4"/>
      <c r="M22" s="4"/>
      <c r="N22" s="4"/>
      <c r="O22" s="4"/>
      <c r="P22" s="4"/>
      <c r="Q22" s="4"/>
      <c r="R22" s="5"/>
    </row>
    <row r="23" spans="1:18" x14ac:dyDescent="0.2">
      <c r="A23" s="4"/>
      <c r="B23" s="4"/>
      <c r="C23" s="4"/>
      <c r="D23" s="4"/>
      <c r="E23" s="4"/>
      <c r="F23" s="4"/>
      <c r="G23" s="3"/>
      <c r="H23" s="4"/>
      <c r="I23" s="4"/>
      <c r="J23" s="4"/>
      <c r="K23" s="4"/>
      <c r="L23" s="4"/>
      <c r="M23" s="4"/>
      <c r="N23" s="4"/>
      <c r="O23" s="4"/>
      <c r="P23" s="4"/>
      <c r="Q23" s="4"/>
      <c r="R23" s="5"/>
    </row>
    <row r="24" spans="1:18" x14ac:dyDescent="0.2">
      <c r="A24" s="4"/>
      <c r="B24" s="4"/>
      <c r="C24" s="4"/>
      <c r="D24" s="4"/>
      <c r="E24" s="4"/>
      <c r="F24" s="4"/>
      <c r="G24" s="3"/>
      <c r="H24" s="4"/>
      <c r="I24" s="4"/>
      <c r="J24" s="4"/>
      <c r="K24" s="4"/>
      <c r="L24" s="4"/>
      <c r="M24" s="4"/>
      <c r="N24" s="4"/>
      <c r="O24" s="4"/>
      <c r="P24" s="4"/>
      <c r="Q24" s="4"/>
      <c r="R24" s="5"/>
    </row>
    <row r="25" spans="1:18" x14ac:dyDescent="0.2">
      <c r="A25" s="4"/>
      <c r="B25" s="4"/>
      <c r="C25" s="4"/>
      <c r="D25" s="4"/>
      <c r="E25" s="4"/>
      <c r="F25" s="4"/>
      <c r="G25" s="3"/>
      <c r="H25" s="4"/>
      <c r="I25" s="4"/>
      <c r="J25" s="4"/>
      <c r="K25" s="4"/>
      <c r="L25" s="4"/>
      <c r="M25" s="4"/>
      <c r="N25" s="4"/>
      <c r="O25" s="4"/>
      <c r="P25" s="4"/>
      <c r="Q25" s="4"/>
      <c r="R25" s="5"/>
    </row>
    <row r="26" spans="1:18" x14ac:dyDescent="0.2">
      <c r="A26" s="4"/>
      <c r="B26" s="4"/>
      <c r="C26" s="4"/>
      <c r="D26" s="4"/>
      <c r="E26" s="4"/>
      <c r="F26" s="4"/>
      <c r="G26" s="3"/>
      <c r="H26" s="4"/>
      <c r="I26" s="4"/>
      <c r="J26" s="4"/>
      <c r="K26" s="4"/>
      <c r="L26" s="4"/>
      <c r="M26" s="4"/>
      <c r="N26" s="4"/>
      <c r="O26" s="4"/>
      <c r="P26" s="4"/>
      <c r="Q26" s="4"/>
      <c r="R26" s="5"/>
    </row>
    <row r="27" spans="1:18" x14ac:dyDescent="0.2">
      <c r="A27" s="4"/>
      <c r="B27" s="4"/>
      <c r="C27" s="4"/>
      <c r="D27" s="4"/>
      <c r="E27" s="4"/>
      <c r="F27" s="4"/>
      <c r="G27" s="3"/>
      <c r="H27" s="4"/>
      <c r="I27" s="4"/>
      <c r="J27" s="4"/>
      <c r="K27" s="4"/>
      <c r="L27" s="4"/>
      <c r="M27" s="4"/>
      <c r="N27" s="4"/>
      <c r="O27" s="4"/>
      <c r="P27" s="4"/>
      <c r="Q27" s="4"/>
      <c r="R27" s="5"/>
    </row>
    <row r="28" spans="1:18" x14ac:dyDescent="0.2">
      <c r="A28" s="4"/>
      <c r="B28" s="4"/>
      <c r="C28" s="4"/>
      <c r="D28" s="4"/>
      <c r="E28" s="4"/>
      <c r="F28" s="4"/>
      <c r="G28" s="3"/>
      <c r="H28" s="4"/>
      <c r="I28" s="4"/>
      <c r="J28" s="4"/>
      <c r="K28" s="4"/>
      <c r="L28" s="4"/>
      <c r="M28" s="4"/>
      <c r="N28" s="4"/>
      <c r="O28" s="4"/>
      <c r="P28" s="4"/>
      <c r="Q28" s="4"/>
      <c r="R28" s="5"/>
    </row>
    <row r="29" spans="1:18" x14ac:dyDescent="0.2">
      <c r="A29" s="4"/>
      <c r="B29" s="4"/>
      <c r="C29" s="4"/>
      <c r="D29" s="4"/>
      <c r="E29" s="4"/>
      <c r="F29" s="4"/>
      <c r="G29" s="3"/>
      <c r="H29" s="4"/>
      <c r="I29" s="4"/>
      <c r="J29" s="4"/>
      <c r="K29" s="4"/>
      <c r="L29" s="4"/>
      <c r="M29" s="4"/>
      <c r="N29" s="4"/>
      <c r="O29" s="4"/>
      <c r="P29" s="4"/>
      <c r="Q29" s="4"/>
      <c r="R29" s="5"/>
    </row>
    <row r="30" spans="1:18" x14ac:dyDescent="0.2">
      <c r="A30" s="4"/>
      <c r="B30" s="4"/>
      <c r="C30" s="4"/>
      <c r="D30" s="4"/>
      <c r="E30" s="4"/>
      <c r="F30" s="4"/>
      <c r="G30" s="3"/>
      <c r="H30" s="4"/>
      <c r="I30" s="4"/>
      <c r="J30" s="4"/>
      <c r="K30" s="4"/>
      <c r="L30" s="4"/>
      <c r="M30" s="4"/>
      <c r="N30" s="4"/>
      <c r="O30" s="4"/>
      <c r="P30" s="4"/>
      <c r="Q30" s="4"/>
      <c r="R30" s="5"/>
    </row>
    <row r="31" spans="1:18" x14ac:dyDescent="0.2">
      <c r="A31" s="4"/>
      <c r="B31" s="4"/>
      <c r="C31" s="4"/>
      <c r="D31" s="4"/>
      <c r="E31" s="4"/>
      <c r="F31" s="4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5"/>
    </row>
    <row r="32" spans="1:18" x14ac:dyDescent="0.2">
      <c r="A32" s="4"/>
      <c r="B32" s="4"/>
      <c r="C32" s="4"/>
      <c r="D32" s="4"/>
      <c r="E32" s="4"/>
      <c r="F32" s="4"/>
      <c r="G32" s="3"/>
      <c r="H32" s="4"/>
      <c r="I32" s="4"/>
      <c r="J32" s="4"/>
      <c r="K32" s="4"/>
      <c r="L32" s="4"/>
      <c r="M32" s="4"/>
      <c r="N32" s="4"/>
      <c r="O32" s="4"/>
      <c r="P32" s="4"/>
      <c r="Q32" s="4"/>
      <c r="R32" s="5"/>
    </row>
    <row r="33" spans="1:18" x14ac:dyDescent="0.2">
      <c r="A33" s="4"/>
      <c r="B33" s="4"/>
      <c r="C33" s="4"/>
      <c r="D33" s="4"/>
      <c r="E33" s="4"/>
      <c r="F33" s="4"/>
      <c r="G33" s="3"/>
      <c r="H33" s="4"/>
      <c r="I33" s="4"/>
      <c r="J33" s="4"/>
      <c r="K33" s="4"/>
      <c r="L33" s="4"/>
      <c r="M33" s="4"/>
      <c r="N33" s="4"/>
      <c r="O33" s="4"/>
      <c r="P33" s="4"/>
      <c r="Q33" s="4"/>
      <c r="R33" s="5"/>
    </row>
    <row r="34" spans="1:18" x14ac:dyDescent="0.2">
      <c r="A34" s="4"/>
      <c r="B34" s="4"/>
      <c r="C34" s="4"/>
      <c r="D34" s="4"/>
      <c r="E34" s="4"/>
      <c r="F34" s="4"/>
      <c r="G34" s="3"/>
      <c r="H34" s="4"/>
      <c r="I34" s="4"/>
      <c r="J34" s="4"/>
      <c r="K34" s="4"/>
      <c r="L34" s="4"/>
      <c r="M34" s="4"/>
      <c r="N34" s="4"/>
      <c r="O34" s="4"/>
      <c r="P34" s="4"/>
      <c r="Q34" s="4"/>
      <c r="R34" s="5"/>
    </row>
    <row r="35" spans="1:18" x14ac:dyDescent="0.2">
      <c r="A35" s="4"/>
      <c r="B35" s="4"/>
      <c r="C35" s="4"/>
      <c r="D35" s="4"/>
      <c r="E35" s="4"/>
      <c r="F35" s="4"/>
      <c r="G35" s="3"/>
      <c r="H35" s="4"/>
      <c r="I35" s="4"/>
      <c r="J35" s="4"/>
      <c r="K35" s="4"/>
      <c r="L35" s="4"/>
      <c r="M35" s="4"/>
      <c r="N35" s="4"/>
      <c r="O35" s="4"/>
      <c r="P35" s="4"/>
      <c r="Q35" s="4"/>
      <c r="R35" s="5"/>
    </row>
    <row r="36" spans="1:18" x14ac:dyDescent="0.2">
      <c r="A36" s="4"/>
      <c r="B36" s="4"/>
      <c r="C36" s="4"/>
      <c r="D36" s="4"/>
      <c r="E36" s="4"/>
      <c r="F36" s="4"/>
      <c r="G36" s="3"/>
      <c r="H36" s="4"/>
      <c r="I36" s="4"/>
      <c r="J36" s="4"/>
      <c r="K36" s="4"/>
      <c r="L36" s="4"/>
      <c r="M36" s="4"/>
      <c r="N36" s="4"/>
      <c r="O36" s="4"/>
      <c r="P36" s="4"/>
      <c r="Q36" s="4"/>
      <c r="R36" s="5"/>
    </row>
    <row r="37" spans="1:18" x14ac:dyDescent="0.2">
      <c r="A37" s="4"/>
      <c r="B37" s="4"/>
      <c r="C37" s="4"/>
      <c r="D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5"/>
    </row>
    <row r="38" spans="1:18" x14ac:dyDescent="0.2">
      <c r="A38" s="4"/>
      <c r="B38" s="4"/>
      <c r="C38" s="4"/>
      <c r="D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5"/>
    </row>
    <row r="39" spans="1:18" x14ac:dyDescent="0.2">
      <c r="A39" s="4"/>
      <c r="B39" s="4"/>
      <c r="C39" s="4"/>
      <c r="D39" s="4"/>
      <c r="E39" s="4"/>
      <c r="F39" s="4"/>
      <c r="G39" s="3"/>
      <c r="H39" s="4"/>
      <c r="I39" s="4"/>
      <c r="J39" s="4"/>
      <c r="K39" s="4"/>
      <c r="L39" s="4"/>
      <c r="M39" s="4"/>
      <c r="N39" s="4"/>
      <c r="O39" s="4"/>
      <c r="P39" s="4"/>
      <c r="Q39" s="4"/>
      <c r="R39" s="5"/>
    </row>
    <row r="40" spans="1:18" x14ac:dyDescent="0.2">
      <c r="A40" s="4"/>
      <c r="B40" s="4"/>
      <c r="C40" s="4"/>
      <c r="D40" s="4"/>
      <c r="E40" s="4"/>
      <c r="F40" s="4"/>
      <c r="G40" s="3"/>
      <c r="H40" s="4"/>
      <c r="I40" s="4"/>
      <c r="J40" s="4"/>
      <c r="K40" s="4"/>
      <c r="L40" s="4"/>
      <c r="M40" s="4"/>
      <c r="N40" s="4"/>
      <c r="O40" s="4"/>
      <c r="P40" s="4"/>
      <c r="Q40" s="4"/>
      <c r="R40" s="5"/>
    </row>
    <row r="41" spans="1:18" x14ac:dyDescent="0.2">
      <c r="A41" s="4"/>
      <c r="B41" s="4"/>
      <c r="C41" s="4"/>
      <c r="D41" s="4"/>
      <c r="E41" s="4"/>
      <c r="F41" s="4"/>
      <c r="G41" s="3"/>
      <c r="H41" s="4"/>
      <c r="I41" s="4"/>
      <c r="J41" s="4"/>
      <c r="K41" s="4"/>
      <c r="L41" s="4"/>
      <c r="M41" s="4"/>
      <c r="N41" s="4"/>
      <c r="O41" s="4"/>
      <c r="P41" s="4"/>
      <c r="Q41" s="4"/>
      <c r="R41" s="5"/>
    </row>
    <row r="42" spans="1:18" x14ac:dyDescent="0.2">
      <c r="A42" s="4"/>
      <c r="B42" s="4"/>
      <c r="C42" s="4"/>
      <c r="D42" s="4"/>
      <c r="E42" s="4"/>
      <c r="F42" s="4"/>
      <c r="G42" s="3"/>
      <c r="H42" s="4"/>
      <c r="I42" s="4"/>
      <c r="J42" s="4"/>
      <c r="K42" s="4"/>
      <c r="L42" s="4"/>
      <c r="M42" s="4"/>
      <c r="N42" s="4"/>
      <c r="O42" s="4"/>
      <c r="P42" s="4"/>
      <c r="Q42" s="4"/>
      <c r="R42" s="5"/>
    </row>
    <row r="43" spans="1:18" x14ac:dyDescent="0.2">
      <c r="A43" s="4"/>
      <c r="B43" s="4"/>
      <c r="C43" s="4"/>
      <c r="D43" s="4"/>
      <c r="E43" s="4"/>
      <c r="F43" s="4"/>
      <c r="G43" s="3"/>
      <c r="H43" s="4"/>
      <c r="I43" s="4"/>
      <c r="J43" s="4"/>
      <c r="K43" s="4"/>
      <c r="L43" s="4"/>
      <c r="M43" s="4"/>
      <c r="N43" s="4"/>
      <c r="O43" s="4"/>
      <c r="P43" s="4"/>
      <c r="Q43" s="4"/>
      <c r="R43" s="5"/>
    </row>
    <row r="44" spans="1:18" x14ac:dyDescent="0.2">
      <c r="A44" s="4"/>
      <c r="B44" s="4"/>
      <c r="C44" s="4"/>
      <c r="D44" s="4"/>
      <c r="E44" s="4"/>
      <c r="F44" s="4"/>
      <c r="G44" s="3"/>
      <c r="H44" s="4"/>
      <c r="I44" s="4"/>
      <c r="J44" s="4"/>
      <c r="K44" s="4"/>
      <c r="L44" s="4"/>
      <c r="M44" s="4"/>
      <c r="N44" s="4"/>
      <c r="O44" s="4"/>
      <c r="P44" s="4"/>
      <c r="Q44" s="4"/>
      <c r="R44" s="5"/>
    </row>
    <row r="45" spans="1:18" x14ac:dyDescent="0.2">
      <c r="A45" s="4"/>
      <c r="B45" s="4"/>
      <c r="C45" s="4"/>
      <c r="D45" s="4"/>
      <c r="E45" s="4"/>
      <c r="F45" s="4"/>
      <c r="G45" s="3"/>
      <c r="H45" s="4"/>
      <c r="I45" s="4"/>
      <c r="J45" s="4"/>
      <c r="K45" s="4"/>
      <c r="L45" s="4"/>
      <c r="M45" s="4"/>
      <c r="N45" s="4"/>
      <c r="O45" s="4"/>
      <c r="P45" s="4"/>
      <c r="Q45" s="4"/>
      <c r="R45" s="5"/>
    </row>
    <row r="46" spans="1:18" x14ac:dyDescent="0.2">
      <c r="A46" s="4"/>
      <c r="B46" s="4"/>
      <c r="C46" s="4"/>
      <c r="D46" s="4"/>
      <c r="E46" s="4"/>
      <c r="F46" s="4"/>
      <c r="G46" s="3"/>
      <c r="H46" s="4"/>
      <c r="I46" s="4"/>
      <c r="J46" s="4"/>
      <c r="K46" s="4"/>
      <c r="L46" s="4"/>
      <c r="M46" s="4"/>
      <c r="N46" s="4"/>
      <c r="O46" s="4"/>
      <c r="P46" s="4"/>
      <c r="Q46" s="4"/>
      <c r="R46" s="5"/>
    </row>
    <row r="47" spans="1:18" x14ac:dyDescent="0.2">
      <c r="A47" s="4"/>
      <c r="B47" s="4"/>
      <c r="C47" s="4"/>
      <c r="D47" s="4"/>
      <c r="E47" s="4"/>
      <c r="F47" s="4"/>
      <c r="G47" s="3"/>
      <c r="H47" s="4"/>
      <c r="I47" s="4"/>
      <c r="J47" s="4"/>
      <c r="K47" s="4"/>
      <c r="L47" s="4"/>
      <c r="M47" s="4"/>
      <c r="N47" s="4"/>
      <c r="O47" s="4"/>
      <c r="P47" s="4"/>
      <c r="Q47" s="4"/>
      <c r="R47" s="5"/>
    </row>
    <row r="48" spans="1:18" x14ac:dyDescent="0.2">
      <c r="A48" s="4"/>
      <c r="B48" s="4"/>
      <c r="C48" s="4"/>
      <c r="D48" s="4"/>
      <c r="E48" s="4"/>
      <c r="F48" s="4"/>
      <c r="G48" s="3"/>
      <c r="H48" s="4"/>
      <c r="I48" s="4"/>
      <c r="J48" s="4"/>
      <c r="K48" s="4"/>
      <c r="L48" s="4"/>
      <c r="M48" s="4"/>
      <c r="N48" s="4"/>
      <c r="O48" s="4"/>
      <c r="P48" s="4"/>
      <c r="Q48" s="4"/>
      <c r="R48" s="5"/>
    </row>
    <row r="49" spans="1:18" x14ac:dyDescent="0.2">
      <c r="A49" s="4"/>
      <c r="B49" s="4"/>
      <c r="C49" s="4"/>
      <c r="D49" s="4"/>
      <c r="E49" s="4"/>
      <c r="F49" s="4"/>
      <c r="G49" s="3"/>
      <c r="H49" s="4"/>
      <c r="I49" s="4"/>
      <c r="J49" s="4"/>
      <c r="K49" s="4"/>
      <c r="L49" s="4"/>
      <c r="M49" s="4"/>
      <c r="N49" s="4"/>
      <c r="O49" s="4"/>
      <c r="P49" s="4"/>
      <c r="Q49" s="4"/>
      <c r="R49" s="5"/>
    </row>
    <row r="50" spans="1:18" x14ac:dyDescent="0.2">
      <c r="A50" s="4"/>
      <c r="B50" s="4"/>
      <c r="C50" s="4"/>
      <c r="D50" s="4"/>
      <c r="E50" s="4"/>
      <c r="F50" s="4"/>
      <c r="G50" s="3"/>
      <c r="H50" s="4"/>
      <c r="I50" s="4"/>
      <c r="J50" s="4"/>
      <c r="K50" s="4"/>
      <c r="L50" s="4"/>
      <c r="M50" s="4"/>
      <c r="N50" s="4"/>
      <c r="O50" s="4"/>
      <c r="P50" s="4"/>
      <c r="Q50" s="4"/>
      <c r="R50" s="5"/>
    </row>
    <row r="51" spans="1:18" x14ac:dyDescent="0.2">
      <c r="A51" s="4"/>
      <c r="B51" s="4"/>
      <c r="C51" s="4"/>
      <c r="D51" s="4"/>
      <c r="E51" s="4"/>
      <c r="F51" s="4"/>
      <c r="G51" s="3"/>
      <c r="H51" s="4"/>
      <c r="I51" s="4"/>
      <c r="J51" s="4"/>
      <c r="K51" s="4"/>
      <c r="L51" s="4"/>
      <c r="M51" s="4"/>
      <c r="N51" s="4"/>
      <c r="O51" s="4"/>
      <c r="P51" s="4"/>
      <c r="Q51" s="4"/>
      <c r="R51" s="5"/>
    </row>
    <row r="52" spans="1:18" x14ac:dyDescent="0.2">
      <c r="A52" s="4"/>
      <c r="B52" s="4"/>
      <c r="C52" s="4"/>
      <c r="D52" s="4"/>
      <c r="E52" s="4"/>
      <c r="F52" s="4"/>
      <c r="G52" s="3"/>
      <c r="H52" s="4"/>
      <c r="I52" s="4"/>
      <c r="J52" s="4"/>
      <c r="K52" s="4"/>
      <c r="L52" s="4"/>
      <c r="M52" s="4"/>
      <c r="N52" s="4"/>
      <c r="O52" s="4"/>
      <c r="P52" s="4"/>
      <c r="Q52" s="4"/>
      <c r="R52" s="5"/>
    </row>
    <row r="53" spans="1:18" x14ac:dyDescent="0.2">
      <c r="A53" s="4"/>
      <c r="B53" s="4"/>
      <c r="C53" s="4"/>
      <c r="D53" s="4"/>
      <c r="E53" s="4"/>
      <c r="F53" s="4"/>
      <c r="G53" s="3"/>
      <c r="H53" s="4"/>
      <c r="I53" s="4"/>
      <c r="J53" s="4"/>
      <c r="K53" s="4"/>
      <c r="L53" s="4"/>
      <c r="M53" s="4"/>
      <c r="N53" s="4"/>
      <c r="O53" s="4"/>
      <c r="P53" s="4"/>
      <c r="Q53" s="4"/>
      <c r="R53" s="5"/>
    </row>
    <row r="54" spans="1:18" x14ac:dyDescent="0.2">
      <c r="A54" s="4"/>
      <c r="B54" s="4"/>
      <c r="C54" s="4"/>
      <c r="D54" s="4"/>
      <c r="E54" s="4"/>
      <c r="F54" s="4"/>
      <c r="G54" s="3"/>
      <c r="H54" s="4"/>
      <c r="I54" s="4"/>
      <c r="J54" s="4"/>
      <c r="K54" s="4"/>
      <c r="L54" s="4"/>
      <c r="M54" s="4"/>
      <c r="N54" s="4"/>
      <c r="O54" s="4"/>
      <c r="P54" s="4"/>
      <c r="Q54" s="4"/>
      <c r="R54" s="5"/>
    </row>
    <row r="55" spans="1:18" x14ac:dyDescent="0.2">
      <c r="A55" s="4"/>
      <c r="B55" s="4"/>
      <c r="C55" s="4"/>
      <c r="D55" s="4"/>
      <c r="E55" s="4"/>
      <c r="F55" s="4"/>
      <c r="G55" s="3"/>
      <c r="H55" s="4"/>
      <c r="I55" s="4"/>
      <c r="J55" s="4"/>
      <c r="K55" s="4"/>
      <c r="L55" s="4"/>
      <c r="M55" s="4"/>
      <c r="N55" s="4"/>
      <c r="O55" s="4"/>
      <c r="P55" s="4"/>
      <c r="Q55" s="4"/>
      <c r="R55" s="5"/>
    </row>
    <row r="56" spans="1:18" x14ac:dyDescent="0.2">
      <c r="A56" s="4"/>
      <c r="B56" s="4"/>
      <c r="C56" s="4"/>
      <c r="D56" s="4"/>
      <c r="E56" s="4"/>
      <c r="F56" s="4"/>
      <c r="G56" s="3"/>
      <c r="H56" s="4"/>
      <c r="I56" s="4"/>
      <c r="J56" s="4"/>
      <c r="K56" s="4"/>
      <c r="L56" s="4"/>
      <c r="M56" s="4"/>
      <c r="N56" s="4"/>
      <c r="O56" s="4"/>
      <c r="P56" s="4"/>
      <c r="Q56" s="4"/>
      <c r="R56" s="5"/>
    </row>
    <row r="57" spans="1:18" x14ac:dyDescent="0.2">
      <c r="A57" s="4"/>
      <c r="B57" s="4"/>
      <c r="C57" s="4"/>
      <c r="D57" s="4"/>
      <c r="E57" s="4"/>
      <c r="F57" s="4"/>
      <c r="G57" s="3"/>
      <c r="H57" s="4"/>
      <c r="I57" s="4"/>
      <c r="J57" s="4"/>
      <c r="K57" s="4"/>
      <c r="L57" s="4"/>
      <c r="M57" s="4"/>
      <c r="N57" s="4"/>
      <c r="O57" s="4"/>
      <c r="P57" s="4"/>
      <c r="Q57" s="4"/>
      <c r="R57" s="5"/>
    </row>
    <row r="58" spans="1:18" x14ac:dyDescent="0.2">
      <c r="A58" s="4"/>
      <c r="B58" s="4"/>
      <c r="C58" s="4"/>
      <c r="D58" s="4"/>
      <c r="E58" s="4"/>
      <c r="F58" s="4"/>
      <c r="G58" s="3"/>
      <c r="H58" s="4"/>
      <c r="I58" s="4"/>
      <c r="J58" s="4"/>
      <c r="K58" s="4"/>
      <c r="L58" s="4"/>
      <c r="M58" s="4"/>
      <c r="N58" s="4"/>
      <c r="O58" s="4"/>
      <c r="P58" s="4"/>
      <c r="Q58" s="4"/>
      <c r="R58" s="5"/>
    </row>
    <row r="59" spans="1:18" x14ac:dyDescent="0.2">
      <c r="A59" s="4"/>
      <c r="B59" s="4"/>
      <c r="C59" s="4"/>
      <c r="D59" s="4"/>
      <c r="E59" s="4"/>
      <c r="F59" s="4"/>
      <c r="G59" s="3"/>
      <c r="H59" s="4"/>
      <c r="I59" s="4"/>
      <c r="J59" s="4"/>
      <c r="K59" s="4"/>
      <c r="L59" s="4"/>
      <c r="M59" s="4"/>
      <c r="N59" s="4"/>
      <c r="O59" s="4"/>
      <c r="P59" s="4"/>
      <c r="Q59" s="4"/>
      <c r="R59" s="5"/>
    </row>
    <row r="60" spans="1:18" x14ac:dyDescent="0.2">
      <c r="A60" s="4"/>
      <c r="B60" s="4"/>
      <c r="C60" s="4"/>
      <c r="D60" s="4"/>
      <c r="E60" s="4"/>
      <c r="F60" s="4"/>
      <c r="G60" s="3"/>
      <c r="H60" s="4"/>
      <c r="I60" s="4"/>
      <c r="J60" s="4"/>
      <c r="K60" s="4"/>
      <c r="L60" s="4"/>
      <c r="M60" s="4"/>
      <c r="N60" s="4"/>
      <c r="O60" s="4"/>
      <c r="P60" s="4"/>
      <c r="Q60" s="4"/>
      <c r="R60" s="5"/>
    </row>
    <row r="61" spans="1:18" x14ac:dyDescent="0.2">
      <c r="A61" s="4"/>
      <c r="B61" s="4"/>
      <c r="C61" s="4"/>
      <c r="D61" s="4"/>
      <c r="E61" s="4"/>
      <c r="F61" s="4"/>
      <c r="G61" s="3"/>
      <c r="H61" s="4"/>
      <c r="I61" s="4"/>
      <c r="J61" s="4"/>
      <c r="K61" s="4"/>
      <c r="L61" s="4"/>
      <c r="M61" s="4"/>
      <c r="N61" s="4"/>
      <c r="O61" s="4"/>
      <c r="P61" s="4"/>
      <c r="Q61" s="4"/>
      <c r="R61" s="5"/>
    </row>
    <row r="62" spans="1:18" x14ac:dyDescent="0.2">
      <c r="A62" s="4"/>
      <c r="B62" s="4"/>
      <c r="C62" s="4"/>
      <c r="D62" s="4"/>
      <c r="E62" s="4"/>
      <c r="F62" s="4"/>
      <c r="G62" s="3"/>
      <c r="H62" s="4"/>
      <c r="I62" s="4"/>
      <c r="J62" s="4"/>
      <c r="K62" s="4"/>
      <c r="L62" s="4"/>
      <c r="M62" s="4"/>
      <c r="N62" s="4"/>
      <c r="O62" s="4"/>
      <c r="P62" s="4"/>
      <c r="Q62" s="4"/>
      <c r="R62" s="5"/>
    </row>
    <row r="63" spans="1:18" x14ac:dyDescent="0.2">
      <c r="A63" s="4"/>
      <c r="B63" s="4"/>
      <c r="C63" s="4"/>
      <c r="D63" s="4"/>
      <c r="E63" s="4"/>
      <c r="F63" s="4"/>
      <c r="G63" s="3"/>
      <c r="H63" s="4"/>
      <c r="I63" s="4"/>
      <c r="J63" s="4"/>
      <c r="K63" s="4"/>
      <c r="L63" s="4"/>
      <c r="M63" s="4"/>
      <c r="N63" s="4"/>
      <c r="O63" s="4"/>
      <c r="P63" s="4"/>
      <c r="Q63" s="4"/>
      <c r="R63" s="5"/>
    </row>
    <row r="64" spans="1:18" x14ac:dyDescent="0.2">
      <c r="A64" s="4"/>
      <c r="B64" s="4"/>
      <c r="C64" s="4"/>
      <c r="D64" s="4"/>
      <c r="E64" s="4"/>
      <c r="F64" s="4"/>
      <c r="G64" s="3"/>
      <c r="H64" s="4"/>
      <c r="I64" s="4"/>
      <c r="J64" s="4"/>
      <c r="K64" s="4"/>
      <c r="L64" s="4"/>
      <c r="M64" s="4"/>
      <c r="N64" s="4"/>
      <c r="O64" s="4"/>
      <c r="P64" s="4"/>
      <c r="Q64" s="4"/>
      <c r="R64" s="5"/>
    </row>
    <row r="65" spans="1:18" x14ac:dyDescent="0.2">
      <c r="A65" s="4"/>
      <c r="B65" s="4"/>
      <c r="C65" s="4"/>
      <c r="D65" s="4"/>
      <c r="E65" s="4"/>
      <c r="F65" s="4"/>
      <c r="G65" s="3"/>
      <c r="H65" s="4"/>
      <c r="I65" s="4"/>
      <c r="J65" s="4"/>
      <c r="K65" s="4"/>
      <c r="L65" s="4"/>
      <c r="M65" s="4"/>
      <c r="N65" s="4"/>
      <c r="O65" s="4"/>
      <c r="P65" s="4"/>
      <c r="Q65" s="4"/>
      <c r="R65" s="5"/>
    </row>
    <row r="66" spans="1:18" x14ac:dyDescent="0.2">
      <c r="A66" s="4"/>
      <c r="B66" s="4"/>
      <c r="C66" s="4"/>
      <c r="D66" s="4"/>
      <c r="E66" s="4"/>
      <c r="F66" s="4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5"/>
    </row>
    <row r="67" spans="1:18" x14ac:dyDescent="0.2">
      <c r="A67" s="4"/>
      <c r="B67" s="4"/>
      <c r="C67" s="4"/>
      <c r="D67" s="4"/>
      <c r="E67" s="4"/>
      <c r="F67" s="4"/>
      <c r="G67" s="3"/>
      <c r="H67" s="4"/>
      <c r="I67" s="4"/>
      <c r="J67" s="4"/>
      <c r="K67" s="4"/>
      <c r="L67" s="4"/>
      <c r="M67" s="4"/>
      <c r="N67" s="4"/>
      <c r="O67" s="4"/>
      <c r="P67" s="4"/>
      <c r="Q67" s="4"/>
      <c r="R67" s="5"/>
    </row>
    <row r="68" spans="1:18" x14ac:dyDescent="0.2">
      <c r="A68" s="4"/>
      <c r="B68" s="4"/>
      <c r="C68" s="4"/>
      <c r="D68" s="4"/>
      <c r="E68" s="4"/>
      <c r="F68" s="4"/>
      <c r="G68" s="3"/>
      <c r="H68" s="4"/>
      <c r="I68" s="4"/>
      <c r="J68" s="4"/>
      <c r="K68" s="4"/>
      <c r="L68" s="4"/>
      <c r="M68" s="4"/>
      <c r="N68" s="4"/>
      <c r="O68" s="4"/>
      <c r="P68" s="4"/>
      <c r="Q68" s="4"/>
      <c r="R68" s="5"/>
    </row>
    <row r="69" spans="1:18" x14ac:dyDescent="0.2">
      <c r="A69" s="4"/>
      <c r="B69" s="4"/>
      <c r="C69" s="4"/>
      <c r="D69" s="4"/>
      <c r="E69" s="4"/>
      <c r="F69" s="4"/>
      <c r="G69" s="3"/>
      <c r="H69" s="4"/>
      <c r="I69" s="4"/>
      <c r="J69" s="4"/>
      <c r="K69" s="4"/>
      <c r="L69" s="4"/>
      <c r="M69" s="4"/>
      <c r="N69" s="4"/>
      <c r="O69" s="4"/>
      <c r="P69" s="4"/>
      <c r="Q69" s="4"/>
      <c r="R69" s="5"/>
    </row>
    <row r="70" spans="1:18" x14ac:dyDescent="0.2">
      <c r="A70" s="4"/>
      <c r="B70" s="4"/>
      <c r="C70" s="4"/>
      <c r="D70" s="4"/>
      <c r="E70" s="4"/>
      <c r="F70" s="4"/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5"/>
    </row>
    <row r="71" spans="1:18" x14ac:dyDescent="0.2">
      <c r="A71" s="4"/>
      <c r="B71" s="4"/>
      <c r="C71" s="4"/>
      <c r="D71" s="4"/>
      <c r="E71" s="4"/>
      <c r="F71" s="4"/>
      <c r="G71" s="3"/>
      <c r="H71" s="4"/>
      <c r="I71" s="4"/>
      <c r="J71" s="4"/>
      <c r="K71" s="4"/>
      <c r="L71" s="4"/>
      <c r="M71" s="4"/>
      <c r="N71" s="4"/>
      <c r="O71" s="4"/>
      <c r="P71" s="4"/>
      <c r="Q71" s="4"/>
      <c r="R71" s="5"/>
    </row>
    <row r="72" spans="1:18" x14ac:dyDescent="0.2">
      <c r="A72" s="4"/>
      <c r="B72" s="4"/>
      <c r="C72" s="4"/>
      <c r="D72" s="4"/>
      <c r="E72" s="4"/>
      <c r="F72" s="4"/>
      <c r="G72" s="3"/>
      <c r="H72" s="4"/>
      <c r="I72" s="4"/>
      <c r="J72" s="4"/>
      <c r="K72" s="4"/>
      <c r="L72" s="4"/>
      <c r="M72" s="4"/>
      <c r="N72" s="4"/>
      <c r="O72" s="4"/>
      <c r="P72" s="4"/>
      <c r="Q72" s="4"/>
      <c r="R72" s="5"/>
    </row>
    <row r="73" spans="1:18" x14ac:dyDescent="0.2">
      <c r="A73" s="4"/>
      <c r="B73" s="4"/>
      <c r="C73" s="4"/>
      <c r="D73" s="4"/>
      <c r="E73" s="4"/>
      <c r="F73" s="4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5"/>
    </row>
    <row r="74" spans="1:18" x14ac:dyDescent="0.2">
      <c r="A74" s="4"/>
      <c r="B74" s="4"/>
      <c r="C74" s="4"/>
      <c r="D74" s="4"/>
      <c r="E74" s="4"/>
      <c r="F74" s="4"/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5"/>
    </row>
    <row r="75" spans="1:18" x14ac:dyDescent="0.2">
      <c r="A75" s="4"/>
      <c r="B75" s="4"/>
      <c r="C75" s="4"/>
      <c r="D75" s="4"/>
      <c r="E75" s="4"/>
      <c r="F75" s="4"/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5"/>
    </row>
    <row r="76" spans="1:18" x14ac:dyDescent="0.2">
      <c r="A76" s="4"/>
      <c r="B76" s="4"/>
      <c r="C76" s="4"/>
      <c r="D76" s="4"/>
      <c r="E76" s="4"/>
      <c r="F76" s="4"/>
      <c r="G76" s="3"/>
      <c r="H76" s="4"/>
      <c r="I76" s="4"/>
      <c r="J76" s="4"/>
      <c r="K76" s="4"/>
      <c r="L76" s="4"/>
      <c r="M76" s="4"/>
      <c r="N76" s="4"/>
      <c r="O76" s="4"/>
      <c r="P76" s="4"/>
      <c r="Q76" s="4"/>
      <c r="R76" s="5"/>
    </row>
    <row r="77" spans="1:18" x14ac:dyDescent="0.2">
      <c r="A77" s="4"/>
      <c r="B77" s="4"/>
      <c r="C77" s="4"/>
      <c r="D77" s="4"/>
      <c r="E77" s="4"/>
      <c r="F77" s="4"/>
      <c r="G77" s="3"/>
      <c r="H77" s="4"/>
      <c r="I77" s="4"/>
      <c r="J77" s="4"/>
      <c r="K77" s="4"/>
      <c r="L77" s="4"/>
      <c r="M77" s="4"/>
      <c r="N77" s="4"/>
      <c r="O77" s="4"/>
      <c r="P77" s="4"/>
      <c r="Q77" s="4"/>
      <c r="R77" s="5"/>
    </row>
    <row r="78" spans="1:18" x14ac:dyDescent="0.2">
      <c r="A78" s="4"/>
      <c r="B78" s="4"/>
      <c r="C78" s="4"/>
      <c r="D78" s="4"/>
      <c r="E78" s="4"/>
      <c r="F78" s="4"/>
      <c r="G78" s="3"/>
      <c r="H78" s="4"/>
      <c r="I78" s="4"/>
      <c r="J78" s="4"/>
      <c r="K78" s="4"/>
      <c r="L78" s="4"/>
      <c r="M78" s="4"/>
      <c r="N78" s="4"/>
      <c r="O78" s="4"/>
      <c r="P78" s="4"/>
      <c r="Q78" s="4"/>
      <c r="R78" s="5"/>
    </row>
    <row r="79" spans="1:18" x14ac:dyDescent="0.2">
      <c r="A79" s="4"/>
      <c r="B79" s="4"/>
      <c r="C79" s="4"/>
      <c r="D79" s="4"/>
      <c r="E79" s="4"/>
      <c r="F79" s="4"/>
      <c r="G79" s="3"/>
      <c r="H79" s="4"/>
      <c r="I79" s="4"/>
      <c r="J79" s="4"/>
      <c r="K79" s="4"/>
      <c r="L79" s="4"/>
      <c r="M79" s="4"/>
      <c r="N79" s="4"/>
      <c r="O79" s="4"/>
      <c r="P79" s="4"/>
      <c r="Q79" s="4"/>
      <c r="R79" s="5"/>
    </row>
    <row r="80" spans="1:18" x14ac:dyDescent="0.2">
      <c r="A80" s="4"/>
      <c r="B80" s="4"/>
      <c r="C80" s="4"/>
      <c r="D80" s="4"/>
      <c r="E80" s="4"/>
      <c r="F80" s="4"/>
      <c r="G80" s="3"/>
      <c r="H80" s="4"/>
      <c r="I80" s="4"/>
      <c r="J80" s="4"/>
      <c r="K80" s="4"/>
      <c r="L80" s="4"/>
      <c r="M80" s="4"/>
      <c r="N80" s="4"/>
      <c r="O80" s="4"/>
      <c r="P80" s="4"/>
      <c r="Q80" s="4"/>
      <c r="R80" s="5"/>
    </row>
    <row r="81" spans="1:18" x14ac:dyDescent="0.2">
      <c r="A81" s="4"/>
      <c r="B81" s="4"/>
      <c r="C81" s="4"/>
      <c r="D81" s="4"/>
      <c r="E81" s="4"/>
      <c r="F81" s="4"/>
      <c r="G81" s="3"/>
      <c r="H81" s="4"/>
      <c r="I81" s="4"/>
      <c r="J81" s="4"/>
      <c r="K81" s="4"/>
      <c r="L81" s="4"/>
      <c r="M81" s="4"/>
      <c r="N81" s="4"/>
      <c r="O81" s="4"/>
      <c r="P81" s="4"/>
      <c r="Q81" s="4"/>
      <c r="R81" s="5"/>
    </row>
    <row r="82" spans="1:18" x14ac:dyDescent="0.2">
      <c r="A82" s="4"/>
      <c r="B82" s="4"/>
      <c r="C82" s="4"/>
      <c r="D82" s="4"/>
      <c r="E82" s="4"/>
      <c r="F82" s="4"/>
      <c r="G82" s="3"/>
      <c r="H82" s="4"/>
      <c r="I82" s="4"/>
      <c r="J82" s="4"/>
      <c r="K82" s="4"/>
      <c r="L82" s="4"/>
      <c r="M82" s="4"/>
      <c r="N82" s="4"/>
      <c r="O82" s="4"/>
      <c r="P82" s="4"/>
      <c r="Q82" s="4"/>
      <c r="R82" s="5"/>
    </row>
    <row r="83" spans="1:18" x14ac:dyDescent="0.2">
      <c r="A83" s="4"/>
      <c r="B83" s="4"/>
      <c r="C83" s="4"/>
      <c r="D83" s="4"/>
      <c r="E83" s="4"/>
      <c r="F83" s="4"/>
      <c r="G83" s="3"/>
      <c r="H83" s="4"/>
      <c r="I83" s="4"/>
      <c r="J83" s="4"/>
      <c r="K83" s="4"/>
      <c r="L83" s="4"/>
      <c r="M83" s="4"/>
      <c r="N83" s="4"/>
      <c r="O83" s="4"/>
      <c r="P83" s="4"/>
      <c r="Q83" s="4"/>
      <c r="R83" s="5"/>
    </row>
    <row r="84" spans="1:18" x14ac:dyDescent="0.2">
      <c r="A84" s="4"/>
      <c r="B84" s="4"/>
      <c r="C84" s="4"/>
      <c r="D84" s="4"/>
      <c r="E84" s="4"/>
      <c r="F84" s="4"/>
      <c r="G84" s="3"/>
      <c r="H84" s="4"/>
      <c r="I84" s="4"/>
      <c r="J84" s="4"/>
      <c r="K84" s="4"/>
      <c r="L84" s="4"/>
      <c r="M84" s="4"/>
      <c r="N84" s="4"/>
      <c r="O84" s="4"/>
      <c r="P84" s="4"/>
      <c r="Q84" s="4"/>
      <c r="R84" s="5"/>
    </row>
    <row r="85" spans="1:18" x14ac:dyDescent="0.2">
      <c r="A85" s="4"/>
      <c r="B85" s="4"/>
      <c r="C85" s="4"/>
      <c r="D85" s="4"/>
      <c r="E85" s="4"/>
      <c r="F85" s="4"/>
      <c r="G85" s="3"/>
      <c r="H85" s="4"/>
      <c r="I85" s="4"/>
      <c r="J85" s="4"/>
      <c r="K85" s="4"/>
      <c r="L85" s="4"/>
      <c r="M85" s="4"/>
      <c r="N85" s="4"/>
      <c r="O85" s="4"/>
      <c r="P85" s="4"/>
      <c r="Q85" s="4"/>
      <c r="R85" s="5"/>
    </row>
    <row r="86" spans="1:18" x14ac:dyDescent="0.2">
      <c r="A86" s="4"/>
      <c r="B86" s="4"/>
      <c r="C86" s="4"/>
      <c r="D86" s="4"/>
      <c r="E86" s="4"/>
      <c r="F86" s="4"/>
      <c r="G86" s="3"/>
      <c r="H86" s="4"/>
      <c r="I86" s="4"/>
      <c r="J86" s="4"/>
      <c r="K86" s="4"/>
      <c r="L86" s="4"/>
      <c r="M86" s="4"/>
      <c r="N86" s="4"/>
      <c r="O86" s="4"/>
      <c r="P86" s="4"/>
      <c r="Q86" s="4"/>
      <c r="R86" s="5"/>
    </row>
    <row r="87" spans="1:18" x14ac:dyDescent="0.2">
      <c r="A87" s="4"/>
      <c r="B87" s="4"/>
      <c r="C87" s="4"/>
      <c r="D87" s="4"/>
      <c r="E87" s="4"/>
      <c r="F87" s="4"/>
      <c r="G87" s="3"/>
      <c r="H87" s="4"/>
      <c r="I87" s="4"/>
      <c r="J87" s="4"/>
      <c r="K87" s="4"/>
      <c r="L87" s="4"/>
      <c r="M87" s="4"/>
      <c r="N87" s="4"/>
      <c r="O87" s="4"/>
      <c r="P87" s="4"/>
      <c r="Q87" s="4"/>
      <c r="R87" s="5"/>
    </row>
    <row r="88" spans="1:18" x14ac:dyDescent="0.2">
      <c r="A88" s="4"/>
      <c r="B88" s="4"/>
      <c r="C88" s="4"/>
      <c r="D88" s="4"/>
      <c r="E88" s="4"/>
      <c r="F88" s="4"/>
      <c r="G88" s="3"/>
      <c r="H88" s="4"/>
      <c r="I88" s="4"/>
      <c r="J88" s="4"/>
      <c r="K88" s="4"/>
      <c r="L88" s="4"/>
      <c r="M88" s="4"/>
      <c r="N88" s="4"/>
      <c r="O88" s="4"/>
      <c r="P88" s="4"/>
      <c r="Q88" s="4"/>
      <c r="R88" s="5"/>
    </row>
    <row r="89" spans="1:18" x14ac:dyDescent="0.2">
      <c r="A89" s="4"/>
      <c r="B89" s="4"/>
      <c r="C89" s="4"/>
      <c r="D89" s="4"/>
      <c r="E89" s="4"/>
      <c r="F89" s="4"/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5"/>
    </row>
    <row r="90" spans="1:18" x14ac:dyDescent="0.2">
      <c r="A90" s="4"/>
      <c r="B90" s="4"/>
      <c r="C90" s="4"/>
      <c r="D90" s="4"/>
      <c r="E90" s="4"/>
      <c r="F90" s="4"/>
      <c r="G90" s="3"/>
      <c r="H90" s="4"/>
      <c r="I90" s="4"/>
      <c r="J90" s="4"/>
      <c r="K90" s="4"/>
      <c r="L90" s="4"/>
      <c r="M90" s="4"/>
      <c r="N90" s="4"/>
      <c r="O90" s="4"/>
      <c r="P90" s="4"/>
      <c r="Q90" s="4"/>
      <c r="R90" s="5"/>
    </row>
    <row r="91" spans="1:18" x14ac:dyDescent="0.2">
      <c r="A91" s="4"/>
      <c r="B91" s="4"/>
      <c r="C91" s="4"/>
      <c r="D91" s="4"/>
      <c r="E91" s="4"/>
      <c r="F91" s="4"/>
      <c r="G91" s="3"/>
      <c r="H91" s="4"/>
      <c r="I91" s="4"/>
      <c r="J91" s="4"/>
      <c r="K91" s="4"/>
      <c r="L91" s="4"/>
      <c r="M91" s="4"/>
      <c r="N91" s="4"/>
      <c r="O91" s="4"/>
      <c r="P91" s="4"/>
      <c r="Q91" s="4"/>
      <c r="R91" s="5"/>
    </row>
    <row r="92" spans="1:18" x14ac:dyDescent="0.2">
      <c r="A92" s="4"/>
      <c r="B92" s="4"/>
      <c r="C92" s="4"/>
      <c r="D92" s="4"/>
      <c r="E92" s="4"/>
      <c r="F92" s="4"/>
      <c r="G92" s="3"/>
      <c r="H92" s="4"/>
      <c r="I92" s="4"/>
      <c r="J92" s="4"/>
      <c r="K92" s="4"/>
      <c r="L92" s="4"/>
      <c r="M92" s="4"/>
      <c r="N92" s="4"/>
      <c r="O92" s="4"/>
      <c r="P92" s="4"/>
      <c r="Q92" s="4"/>
      <c r="R92" s="5"/>
    </row>
    <row r="93" spans="1:18" x14ac:dyDescent="0.2">
      <c r="A93" s="4"/>
      <c r="B93" s="4"/>
      <c r="C93" s="4"/>
      <c r="D93" s="4"/>
      <c r="E93" s="4"/>
      <c r="F93" s="4"/>
      <c r="G93" s="3"/>
      <c r="H93" s="4"/>
      <c r="I93" s="4"/>
      <c r="J93" s="4"/>
      <c r="K93" s="4"/>
      <c r="L93" s="4"/>
      <c r="M93" s="4"/>
      <c r="N93" s="4"/>
      <c r="O93" s="4"/>
      <c r="P93" s="4"/>
      <c r="Q93" s="4"/>
      <c r="R93" s="5"/>
    </row>
    <row r="94" spans="1:18" x14ac:dyDescent="0.2">
      <c r="A94" s="4"/>
      <c r="B94" s="4"/>
      <c r="C94" s="4"/>
      <c r="D94" s="4"/>
      <c r="E94" s="4"/>
      <c r="F94" s="4"/>
      <c r="G94" s="3"/>
      <c r="H94" s="4"/>
      <c r="I94" s="4"/>
      <c r="J94" s="4"/>
      <c r="K94" s="4"/>
      <c r="L94" s="4"/>
      <c r="M94" s="4"/>
      <c r="N94" s="4"/>
      <c r="O94" s="4"/>
      <c r="P94" s="4"/>
      <c r="Q94" s="4"/>
      <c r="R94" s="5"/>
    </row>
    <row r="95" spans="1:18" x14ac:dyDescent="0.2">
      <c r="A95" s="4"/>
      <c r="B95" s="4"/>
      <c r="C95" s="4"/>
      <c r="D95" s="4"/>
      <c r="E95" s="4"/>
      <c r="F95" s="4"/>
      <c r="G95" s="3"/>
      <c r="H95" s="4"/>
      <c r="I95" s="4"/>
      <c r="J95" s="4"/>
      <c r="K95" s="4"/>
      <c r="L95" s="4"/>
      <c r="M95" s="4"/>
      <c r="N95" s="4"/>
      <c r="O95" s="4"/>
      <c r="P95" s="4"/>
      <c r="Q95" s="4"/>
      <c r="R95" s="5"/>
    </row>
    <row r="96" spans="1:18" x14ac:dyDescent="0.2">
      <c r="A96" s="4"/>
      <c r="B96" s="4"/>
      <c r="C96" s="4"/>
      <c r="D96" s="4"/>
      <c r="E96" s="4"/>
      <c r="F96" s="4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5"/>
    </row>
    <row r="97" spans="1:18" x14ac:dyDescent="0.2">
      <c r="A97" s="4"/>
      <c r="B97" s="4"/>
      <c r="C97" s="4"/>
      <c r="D97" s="4"/>
      <c r="E97" s="4"/>
      <c r="F97" s="4"/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5"/>
    </row>
    <row r="98" spans="1:18" x14ac:dyDescent="0.2">
      <c r="A98" s="4"/>
      <c r="B98" s="4"/>
      <c r="C98" s="4"/>
      <c r="D98" s="4"/>
      <c r="E98" s="4"/>
      <c r="F98" s="4"/>
      <c r="G98" s="3"/>
      <c r="H98" s="4"/>
      <c r="I98" s="4"/>
      <c r="J98" s="4"/>
      <c r="K98" s="4"/>
      <c r="L98" s="4"/>
      <c r="M98" s="4"/>
      <c r="N98" s="4"/>
      <c r="O98" s="4"/>
      <c r="P98" s="4"/>
      <c r="Q98" s="4"/>
      <c r="R98" s="5"/>
    </row>
    <row r="99" spans="1:18" x14ac:dyDescent="0.2">
      <c r="A99" s="4"/>
      <c r="B99" s="4"/>
      <c r="C99" s="4"/>
      <c r="D99" s="4"/>
      <c r="E99" s="4"/>
      <c r="F99" s="4"/>
      <c r="G99" s="3"/>
      <c r="H99" s="4"/>
      <c r="I99" s="4"/>
      <c r="J99" s="4"/>
      <c r="K99" s="4"/>
      <c r="L99" s="4"/>
      <c r="M99" s="4"/>
      <c r="N99" s="4"/>
      <c r="O99" s="4"/>
      <c r="P99" s="4"/>
      <c r="Q99" s="4"/>
      <c r="R99" s="5"/>
    </row>
    <row r="100" spans="1:18" x14ac:dyDescent="0.2">
      <c r="A100" s="4"/>
      <c r="B100" s="4"/>
      <c r="C100" s="4"/>
      <c r="D100" s="4"/>
      <c r="E100" s="4"/>
      <c r="F100" s="4"/>
      <c r="G100" s="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5"/>
    </row>
    <row r="101" spans="1:18" x14ac:dyDescent="0.2">
      <c r="A101" s="4"/>
      <c r="B101" s="4"/>
      <c r="C101" s="4"/>
      <c r="D101" s="4"/>
      <c r="E101" s="4"/>
      <c r="F101" s="4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5"/>
    </row>
    <row r="102" spans="1:18" x14ac:dyDescent="0.2">
      <c r="A102" s="4"/>
      <c r="B102" s="4"/>
      <c r="C102" s="4"/>
      <c r="D102" s="4"/>
      <c r="E102" s="4"/>
      <c r="F102" s="4"/>
      <c r="G102" s="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5"/>
    </row>
    <row r="103" spans="1:18" x14ac:dyDescent="0.2">
      <c r="A103" s="4"/>
      <c r="B103" s="4"/>
      <c r="C103" s="4"/>
      <c r="D103" s="4"/>
      <c r="E103" s="4"/>
      <c r="F103" s="4"/>
      <c r="G103" s="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5"/>
    </row>
    <row r="104" spans="1:18" x14ac:dyDescent="0.2">
      <c r="A104" s="4"/>
      <c r="B104" s="4"/>
      <c r="C104" s="4"/>
      <c r="D104" s="4"/>
      <c r="E104" s="4"/>
      <c r="F104" s="4"/>
      <c r="G104" s="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5"/>
    </row>
    <row r="105" spans="1:18" x14ac:dyDescent="0.2">
      <c r="A105" s="4"/>
      <c r="B105" s="4"/>
      <c r="C105" s="4"/>
      <c r="D105" s="4"/>
      <c r="E105" s="4"/>
      <c r="F105" s="4"/>
      <c r="G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5"/>
    </row>
    <row r="106" spans="1:18" x14ac:dyDescent="0.2">
      <c r="A106" s="4"/>
      <c r="B106" s="4"/>
      <c r="C106" s="4"/>
      <c r="D106" s="4"/>
      <c r="E106" s="4"/>
      <c r="F106" s="4"/>
      <c r="G106" s="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5"/>
    </row>
    <row r="107" spans="1:18" x14ac:dyDescent="0.2">
      <c r="A107" s="4"/>
      <c r="B107" s="4"/>
      <c r="C107" s="4"/>
      <c r="D107" s="4"/>
      <c r="E107" s="4"/>
      <c r="F107" s="4"/>
      <c r="G107" s="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5"/>
    </row>
    <row r="108" spans="1:18" x14ac:dyDescent="0.2">
      <c r="A108" s="4"/>
      <c r="B108" s="4"/>
      <c r="C108" s="4"/>
      <c r="D108" s="4"/>
      <c r="E108" s="4"/>
      <c r="F108" s="4"/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5"/>
    </row>
    <row r="109" spans="1:18" x14ac:dyDescent="0.2">
      <c r="A109" s="4"/>
      <c r="B109" s="4"/>
      <c r="C109" s="4"/>
      <c r="D109" s="4"/>
      <c r="E109" s="4"/>
      <c r="F109" s="4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5"/>
    </row>
    <row r="110" spans="1:18" x14ac:dyDescent="0.2">
      <c r="A110" s="4"/>
      <c r="B110" s="4"/>
      <c r="C110" s="4"/>
      <c r="D110" s="4"/>
      <c r="E110" s="4"/>
      <c r="F110" s="4"/>
      <c r="G110" s="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5"/>
    </row>
    <row r="111" spans="1:18" x14ac:dyDescent="0.2">
      <c r="A111" s="4"/>
      <c r="B111" s="4"/>
      <c r="C111" s="4"/>
      <c r="D111" s="4"/>
      <c r="E111" s="4"/>
      <c r="F111" s="4"/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5"/>
    </row>
    <row r="112" spans="1:18" x14ac:dyDescent="0.2">
      <c r="A112" s="4"/>
      <c r="B112" s="4"/>
      <c r="C112" s="4"/>
      <c r="D112" s="4"/>
      <c r="E112" s="4"/>
      <c r="F112" s="4"/>
      <c r="G112" s="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5"/>
    </row>
    <row r="113" spans="1:18" x14ac:dyDescent="0.2">
      <c r="A113" s="4"/>
      <c r="B113" s="4"/>
      <c r="C113" s="4"/>
      <c r="D113" s="4"/>
      <c r="E113" s="4"/>
      <c r="F113" s="4"/>
      <c r="G113" s="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5"/>
    </row>
    <row r="114" spans="1:18" x14ac:dyDescent="0.2">
      <c r="A114" s="4"/>
      <c r="B114" s="4"/>
      <c r="C114" s="4"/>
      <c r="D114" s="4"/>
      <c r="E114" s="4"/>
      <c r="F114" s="4"/>
      <c r="G114" s="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5"/>
    </row>
    <row r="115" spans="1:18" x14ac:dyDescent="0.2">
      <c r="A115" s="4"/>
      <c r="B115" s="4"/>
      <c r="C115" s="4"/>
      <c r="D115" s="4"/>
      <c r="E115" s="4"/>
      <c r="F115" s="4"/>
      <c r="G115" s="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5"/>
    </row>
    <row r="116" spans="1:18" x14ac:dyDescent="0.2">
      <c r="A116" s="4"/>
      <c r="B116" s="4"/>
      <c r="C116" s="4"/>
      <c r="D116" s="4"/>
      <c r="E116" s="4"/>
      <c r="F116" s="4"/>
      <c r="G116" s="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5"/>
    </row>
    <row r="117" spans="1:18" x14ac:dyDescent="0.2">
      <c r="A117" s="4"/>
      <c r="B117" s="4"/>
      <c r="C117" s="4"/>
      <c r="D117" s="4"/>
      <c r="E117" s="4"/>
      <c r="F117" s="4"/>
      <c r="G117" s="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5"/>
    </row>
    <row r="118" spans="1:18" x14ac:dyDescent="0.2">
      <c r="A118" s="4"/>
      <c r="B118" s="4"/>
      <c r="C118" s="4"/>
      <c r="D118" s="4"/>
      <c r="E118" s="4"/>
      <c r="F118" s="4"/>
      <c r="G118" s="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5"/>
    </row>
    <row r="119" spans="1:18" x14ac:dyDescent="0.2">
      <c r="A119" s="4"/>
      <c r="B119" s="4"/>
      <c r="C119" s="4"/>
      <c r="D119" s="4"/>
      <c r="E119" s="4"/>
      <c r="F119" s="4"/>
      <c r="G119" s="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5"/>
    </row>
    <row r="120" spans="1:18" x14ac:dyDescent="0.2">
      <c r="A120" s="4"/>
      <c r="B120" s="4"/>
      <c r="C120" s="4"/>
      <c r="D120" s="4"/>
      <c r="E120" s="4"/>
      <c r="F120" s="4"/>
      <c r="G120" s="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5"/>
    </row>
    <row r="121" spans="1:18" x14ac:dyDescent="0.2">
      <c r="A121" s="4"/>
      <c r="B121" s="4"/>
      <c r="C121" s="4"/>
      <c r="D121" s="4"/>
      <c r="E121" s="4"/>
      <c r="F121" s="4"/>
      <c r="G121" s="3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5"/>
    </row>
    <row r="122" spans="1:18" x14ac:dyDescent="0.2">
      <c r="A122" s="4"/>
      <c r="B122" s="4"/>
      <c r="C122" s="4"/>
      <c r="D122" s="4"/>
      <c r="E122" s="4"/>
      <c r="F122" s="4"/>
      <c r="G122" s="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5"/>
    </row>
    <row r="123" spans="1:18" x14ac:dyDescent="0.2">
      <c r="A123" s="4"/>
      <c r="B123" s="4"/>
      <c r="C123" s="4"/>
      <c r="D123" s="4"/>
      <c r="E123" s="4"/>
      <c r="F123" s="4"/>
      <c r="G123" s="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5"/>
    </row>
    <row r="124" spans="1:18" x14ac:dyDescent="0.2">
      <c r="A124" s="4"/>
      <c r="B124" s="4"/>
      <c r="C124" s="4"/>
      <c r="D124" s="4"/>
      <c r="E124" s="4"/>
      <c r="F124" s="4"/>
      <c r="G124" s="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5"/>
    </row>
    <row r="125" spans="1:18" x14ac:dyDescent="0.2">
      <c r="A125" s="4"/>
      <c r="B125" s="4"/>
      <c r="C125" s="4"/>
      <c r="D125" s="4"/>
      <c r="E125" s="4"/>
      <c r="F125" s="4"/>
      <c r="G125" s="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5"/>
    </row>
    <row r="126" spans="1:18" x14ac:dyDescent="0.2">
      <c r="A126" s="4"/>
      <c r="B126" s="4"/>
      <c r="C126" s="4"/>
      <c r="D126" s="4"/>
      <c r="E126" s="4"/>
      <c r="F126" s="4"/>
      <c r="G126" s="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5"/>
    </row>
    <row r="127" spans="1:18" x14ac:dyDescent="0.2">
      <c r="A127" s="4"/>
      <c r="B127" s="4"/>
      <c r="C127" s="4"/>
      <c r="D127" s="4"/>
      <c r="E127" s="4"/>
      <c r="F127" s="4"/>
      <c r="G127" s="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5"/>
    </row>
    <row r="128" spans="1:18" x14ac:dyDescent="0.2">
      <c r="A128" s="4"/>
      <c r="B128" s="4"/>
      <c r="C128" s="4"/>
      <c r="D128" s="4"/>
      <c r="E128" s="4"/>
      <c r="F128" s="4"/>
      <c r="G128" s="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5"/>
    </row>
    <row r="129" spans="1:18" x14ac:dyDescent="0.2">
      <c r="A129" s="4"/>
      <c r="B129" s="4"/>
      <c r="C129" s="4"/>
      <c r="D129" s="4"/>
      <c r="E129" s="4"/>
      <c r="F129" s="4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5"/>
    </row>
    <row r="130" spans="1:18" x14ac:dyDescent="0.2">
      <c r="A130" s="4"/>
      <c r="B130" s="4"/>
      <c r="C130" s="4"/>
      <c r="D130" s="4"/>
      <c r="E130" s="4"/>
      <c r="F130" s="4"/>
      <c r="G130" s="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5"/>
    </row>
    <row r="131" spans="1:18" x14ac:dyDescent="0.2">
      <c r="A131" s="4"/>
      <c r="B131" s="4"/>
      <c r="C131" s="4"/>
      <c r="D131" s="4"/>
      <c r="E131" s="4"/>
      <c r="F131" s="4"/>
      <c r="G131" s="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5"/>
    </row>
    <row r="132" spans="1:18" x14ac:dyDescent="0.2">
      <c r="A132" s="4"/>
      <c r="B132" s="4"/>
      <c r="C132" s="4"/>
      <c r="D132" s="4"/>
      <c r="E132" s="4"/>
      <c r="F132" s="4"/>
      <c r="G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5"/>
    </row>
    <row r="133" spans="1:18" x14ac:dyDescent="0.2">
      <c r="A133" s="4"/>
      <c r="B133" s="4"/>
      <c r="C133" s="4"/>
      <c r="D133" s="4"/>
      <c r="E133" s="4"/>
      <c r="F133" s="4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5"/>
    </row>
    <row r="134" spans="1:18" x14ac:dyDescent="0.2">
      <c r="A134" s="4"/>
      <c r="B134" s="4"/>
      <c r="C134" s="4"/>
      <c r="D134" s="4"/>
      <c r="E134" s="4"/>
      <c r="F134" s="4"/>
      <c r="G134" s="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5"/>
    </row>
    <row r="135" spans="1:18" x14ac:dyDescent="0.2">
      <c r="A135" s="4"/>
      <c r="B135" s="4"/>
      <c r="C135" s="4"/>
      <c r="D135" s="4"/>
      <c r="E135" s="4"/>
      <c r="F135" s="4"/>
      <c r="G135" s="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5"/>
    </row>
    <row r="136" spans="1:18" x14ac:dyDescent="0.2">
      <c r="A136" s="4"/>
      <c r="B136" s="4"/>
      <c r="C136" s="4"/>
      <c r="D136" s="4"/>
      <c r="E136" s="4"/>
      <c r="F136" s="4"/>
      <c r="G136" s="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5"/>
    </row>
    <row r="137" spans="1:18" x14ac:dyDescent="0.2">
      <c r="A137" s="4"/>
      <c r="B137" s="4"/>
      <c r="C137" s="4"/>
      <c r="D137" s="4"/>
      <c r="E137" s="4"/>
      <c r="F137" s="4"/>
      <c r="G137" s="3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5"/>
    </row>
    <row r="138" spans="1:18" x14ac:dyDescent="0.2">
      <c r="A138" s="4"/>
      <c r="B138" s="4"/>
      <c r="C138" s="4"/>
      <c r="D138" s="4"/>
      <c r="E138" s="4"/>
      <c r="F138" s="4"/>
      <c r="G138" s="3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5"/>
    </row>
    <row r="139" spans="1:18" x14ac:dyDescent="0.2">
      <c r="A139" s="4"/>
      <c r="B139" s="4"/>
      <c r="C139" s="4"/>
      <c r="D139" s="4"/>
      <c r="E139" s="4"/>
      <c r="F139" s="4"/>
      <c r="G139" s="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5"/>
    </row>
    <row r="140" spans="1:18" x14ac:dyDescent="0.2">
      <c r="A140" s="4"/>
      <c r="B140" s="4"/>
      <c r="C140" s="4"/>
      <c r="D140" s="4"/>
      <c r="E140" s="4"/>
      <c r="F140" s="4"/>
      <c r="G140" s="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5"/>
    </row>
    <row r="141" spans="1:18" x14ac:dyDescent="0.2">
      <c r="A141" s="4"/>
      <c r="B141" s="4"/>
      <c r="C141" s="4"/>
      <c r="D141" s="4"/>
      <c r="E141" s="4"/>
      <c r="F141" s="4"/>
      <c r="G141" s="3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5"/>
    </row>
    <row r="142" spans="1:18" x14ac:dyDescent="0.2">
      <c r="A142" s="4"/>
      <c r="B142" s="4"/>
      <c r="C142" s="4"/>
      <c r="D142" s="4"/>
      <c r="E142" s="4"/>
      <c r="F142" s="4"/>
      <c r="G142" s="3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5"/>
    </row>
    <row r="143" spans="1:18" x14ac:dyDescent="0.2">
      <c r="A143" s="4"/>
      <c r="B143" s="4"/>
      <c r="C143" s="4"/>
      <c r="D143" s="4"/>
      <c r="E143" s="4"/>
      <c r="F143" s="4"/>
      <c r="G143" s="3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5"/>
    </row>
    <row r="144" spans="1:18" x14ac:dyDescent="0.2">
      <c r="A144" s="4"/>
      <c r="B144" s="4"/>
      <c r="C144" s="4"/>
      <c r="D144" s="4"/>
      <c r="E144" s="4"/>
      <c r="F144" s="4"/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5"/>
    </row>
    <row r="145" spans="1:18" x14ac:dyDescent="0.2">
      <c r="A145" s="4"/>
      <c r="B145" s="4"/>
      <c r="C145" s="4"/>
      <c r="D145" s="4"/>
      <c r="E145" s="4"/>
      <c r="F145" s="4"/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5"/>
    </row>
    <row r="146" spans="1:18" x14ac:dyDescent="0.2">
      <c r="A146" s="4"/>
      <c r="B146" s="4"/>
      <c r="C146" s="4"/>
      <c r="D146" s="4"/>
      <c r="E146" s="4"/>
      <c r="F146" s="4"/>
      <c r="G146" s="3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5"/>
    </row>
    <row r="147" spans="1:18" x14ac:dyDescent="0.2">
      <c r="A147" s="4"/>
      <c r="B147" s="4"/>
      <c r="C147" s="4"/>
      <c r="D147" s="4"/>
      <c r="E147" s="4"/>
      <c r="F147" s="4"/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5"/>
    </row>
    <row r="148" spans="1:18" x14ac:dyDescent="0.2">
      <c r="A148" s="4"/>
      <c r="B148" s="4"/>
      <c r="C148" s="4"/>
      <c r="D148" s="4"/>
      <c r="E148" s="4"/>
      <c r="F148" s="4"/>
      <c r="G148" s="3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5"/>
    </row>
    <row r="149" spans="1:18" x14ac:dyDescent="0.2">
      <c r="A149" s="4"/>
      <c r="B149" s="4"/>
      <c r="C149" s="4"/>
      <c r="D149" s="4"/>
      <c r="E149" s="4"/>
      <c r="F149" s="4"/>
      <c r="G149" s="3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5"/>
    </row>
    <row r="150" spans="1:18" x14ac:dyDescent="0.2">
      <c r="A150" s="4"/>
      <c r="B150" s="4"/>
      <c r="C150" s="4"/>
      <c r="D150" s="4"/>
      <c r="E150" s="4"/>
      <c r="F150" s="4"/>
      <c r="G150" s="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5"/>
    </row>
    <row r="151" spans="1:18" x14ac:dyDescent="0.2">
      <c r="A151" s="4"/>
      <c r="B151" s="4"/>
      <c r="C151" s="4"/>
      <c r="D151" s="4"/>
      <c r="E151" s="4"/>
      <c r="F151" s="4"/>
      <c r="G151" s="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5"/>
    </row>
    <row r="152" spans="1:18" x14ac:dyDescent="0.2">
      <c r="A152" s="4"/>
      <c r="B152" s="4"/>
      <c r="C152" s="4"/>
      <c r="D152" s="4"/>
      <c r="E152" s="4"/>
      <c r="F152" s="4"/>
      <c r="G152" s="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5"/>
    </row>
    <row r="153" spans="1:18" x14ac:dyDescent="0.2">
      <c r="A153" s="4"/>
      <c r="B153" s="4"/>
      <c r="C153" s="4"/>
      <c r="D153" s="4"/>
      <c r="E153" s="4"/>
      <c r="F153" s="4"/>
      <c r="G153" s="3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5"/>
    </row>
    <row r="154" spans="1:18" x14ac:dyDescent="0.2">
      <c r="A154" s="4"/>
      <c r="B154" s="4"/>
      <c r="C154" s="4"/>
      <c r="D154" s="4"/>
      <c r="E154" s="4"/>
      <c r="F154" s="4"/>
      <c r="G154" s="3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5"/>
    </row>
    <row r="155" spans="1:18" x14ac:dyDescent="0.2">
      <c r="A155" s="4"/>
      <c r="B155" s="4"/>
      <c r="C155" s="4"/>
      <c r="D155" s="4"/>
      <c r="E155" s="4"/>
      <c r="F155" s="4"/>
      <c r="G155" s="3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5"/>
    </row>
    <row r="156" spans="1:18" x14ac:dyDescent="0.2">
      <c r="A156" s="4"/>
      <c r="B156" s="4"/>
      <c r="C156" s="4"/>
      <c r="D156" s="4"/>
      <c r="E156" s="4"/>
      <c r="F156" s="4"/>
      <c r="G156" s="3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5"/>
    </row>
    <row r="157" spans="1:18" x14ac:dyDescent="0.2">
      <c r="A157" s="4"/>
      <c r="B157" s="4"/>
      <c r="C157" s="4"/>
      <c r="D157" s="4"/>
      <c r="E157" s="4"/>
      <c r="F157" s="4"/>
      <c r="G157" s="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5"/>
    </row>
    <row r="158" spans="1:18" x14ac:dyDescent="0.2">
      <c r="A158" s="4"/>
      <c r="B158" s="4"/>
      <c r="C158" s="4"/>
      <c r="D158" s="4"/>
      <c r="E158" s="4"/>
      <c r="F158" s="4"/>
      <c r="G158" s="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5"/>
    </row>
    <row r="159" spans="1:18" x14ac:dyDescent="0.2">
      <c r="A159" s="4"/>
      <c r="B159" s="4"/>
      <c r="C159" s="4"/>
      <c r="D159" s="4"/>
      <c r="E159" s="4"/>
      <c r="F159" s="4"/>
      <c r="G159" s="3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5"/>
    </row>
    <row r="160" spans="1:18" x14ac:dyDescent="0.2">
      <c r="A160" s="4"/>
      <c r="B160" s="4"/>
      <c r="C160" s="4"/>
      <c r="D160" s="4"/>
      <c r="E160" s="4"/>
      <c r="F160" s="4"/>
      <c r="G160" s="3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5"/>
    </row>
    <row r="161" spans="1:18" x14ac:dyDescent="0.2">
      <c r="A161" s="4"/>
      <c r="B161" s="4"/>
      <c r="C161" s="4"/>
      <c r="D161" s="4"/>
      <c r="E161" s="4"/>
      <c r="F161" s="4"/>
      <c r="G161" s="3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5"/>
    </row>
    <row r="162" spans="1:18" x14ac:dyDescent="0.2">
      <c r="A162" s="4"/>
      <c r="B162" s="4"/>
      <c r="C162" s="4"/>
      <c r="D162" s="4"/>
      <c r="E162" s="4"/>
      <c r="F162" s="4"/>
      <c r="G162" s="3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5"/>
    </row>
    <row r="163" spans="1:18" x14ac:dyDescent="0.2">
      <c r="A163" s="4"/>
      <c r="B163" s="4"/>
      <c r="C163" s="4"/>
      <c r="D163" s="4"/>
      <c r="E163" s="4"/>
      <c r="F163" s="4"/>
      <c r="G163" s="3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5"/>
    </row>
    <row r="164" spans="1:18" x14ac:dyDescent="0.2">
      <c r="A164" s="4"/>
      <c r="B164" s="4"/>
      <c r="C164" s="4"/>
      <c r="D164" s="4"/>
      <c r="E164" s="4"/>
      <c r="F164" s="4"/>
      <c r="G164" s="3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5"/>
    </row>
    <row r="165" spans="1:18" x14ac:dyDescent="0.2">
      <c r="A165" s="4"/>
      <c r="B165" s="4"/>
      <c r="C165" s="4"/>
      <c r="D165" s="4"/>
      <c r="E165" s="4"/>
      <c r="F165" s="4"/>
      <c r="G165" s="3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5"/>
    </row>
    <row r="166" spans="1:18" x14ac:dyDescent="0.2">
      <c r="A166" s="4"/>
      <c r="B166" s="4"/>
      <c r="C166" s="4"/>
      <c r="D166" s="4"/>
      <c r="E166" s="4"/>
      <c r="F166" s="4"/>
      <c r="G166" s="3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5"/>
    </row>
    <row r="167" spans="1:18" x14ac:dyDescent="0.2">
      <c r="A167" s="4"/>
      <c r="B167" s="4"/>
      <c r="C167" s="4"/>
      <c r="D167" s="4"/>
      <c r="E167" s="4"/>
      <c r="F167" s="4"/>
      <c r="G167" s="3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5"/>
    </row>
    <row r="168" spans="1:18" x14ac:dyDescent="0.2">
      <c r="A168" s="4"/>
      <c r="B168" s="4"/>
      <c r="C168" s="4"/>
      <c r="D168" s="4"/>
      <c r="E168" s="4"/>
      <c r="F168" s="4"/>
      <c r="G168" s="3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5"/>
    </row>
    <row r="169" spans="1:18" x14ac:dyDescent="0.2">
      <c r="A169" s="4"/>
      <c r="B169" s="4"/>
      <c r="C169" s="4"/>
      <c r="D169" s="4"/>
      <c r="E169" s="4"/>
      <c r="F169" s="4"/>
      <c r="G169" s="3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5"/>
    </row>
    <row r="170" spans="1:18" x14ac:dyDescent="0.2">
      <c r="A170" s="4"/>
      <c r="B170" s="4"/>
      <c r="C170" s="4"/>
      <c r="D170" s="4"/>
      <c r="E170" s="4"/>
      <c r="F170" s="4"/>
      <c r="G170" s="3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5"/>
    </row>
    <row r="171" spans="1:18" x14ac:dyDescent="0.2">
      <c r="A171" s="4"/>
      <c r="B171" s="4"/>
      <c r="C171" s="4"/>
      <c r="D171" s="4"/>
      <c r="E171" s="4"/>
      <c r="F171" s="4"/>
      <c r="G171" s="3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5"/>
    </row>
    <row r="172" spans="1:18" x14ac:dyDescent="0.2">
      <c r="A172" s="4"/>
      <c r="B172" s="4"/>
      <c r="C172" s="4"/>
      <c r="D172" s="4"/>
      <c r="E172" s="4"/>
      <c r="F172" s="4"/>
      <c r="G172" s="3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5"/>
    </row>
    <row r="173" spans="1:18" x14ac:dyDescent="0.2">
      <c r="A173" s="4"/>
      <c r="B173" s="4"/>
      <c r="C173" s="4"/>
      <c r="D173" s="4"/>
      <c r="E173" s="4"/>
      <c r="F173" s="4"/>
      <c r="G173" s="3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5"/>
    </row>
    <row r="174" spans="1:18" x14ac:dyDescent="0.2">
      <c r="A174" s="4"/>
      <c r="B174" s="4"/>
      <c r="C174" s="4"/>
      <c r="D174" s="4"/>
      <c r="E174" s="4"/>
      <c r="F174" s="4"/>
      <c r="G174" s="3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5"/>
    </row>
    <row r="175" spans="1:18" x14ac:dyDescent="0.2">
      <c r="A175" s="4"/>
      <c r="B175" s="4"/>
      <c r="C175" s="4"/>
      <c r="D175" s="4"/>
      <c r="E175" s="4"/>
      <c r="F175" s="4"/>
      <c r="G175" s="3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5"/>
    </row>
    <row r="176" spans="1:18" x14ac:dyDescent="0.2">
      <c r="A176" s="4"/>
      <c r="B176" s="4"/>
      <c r="C176" s="4"/>
      <c r="D176" s="4"/>
      <c r="E176" s="4"/>
      <c r="F176" s="4"/>
      <c r="G176" s="3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5"/>
    </row>
    <row r="177" spans="1:18" x14ac:dyDescent="0.2">
      <c r="A177" s="4"/>
      <c r="B177" s="4"/>
      <c r="C177" s="4"/>
      <c r="D177" s="4"/>
      <c r="E177" s="4"/>
      <c r="F177" s="4"/>
      <c r="G177" s="3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5"/>
    </row>
    <row r="178" spans="1:18" x14ac:dyDescent="0.2">
      <c r="A178" s="4"/>
      <c r="B178" s="4"/>
      <c r="C178" s="4"/>
      <c r="D178" s="4"/>
      <c r="E178" s="4"/>
      <c r="F178" s="4"/>
      <c r="G178" s="3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5"/>
    </row>
    <row r="179" spans="1:18" x14ac:dyDescent="0.2">
      <c r="A179" s="4"/>
      <c r="B179" s="4"/>
      <c r="C179" s="4"/>
      <c r="D179" s="4"/>
      <c r="E179" s="4"/>
      <c r="F179" s="4"/>
      <c r="G179" s="3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5"/>
    </row>
    <row r="180" spans="1:18" x14ac:dyDescent="0.2">
      <c r="A180" s="4"/>
      <c r="B180" s="4"/>
      <c r="C180" s="4"/>
      <c r="D180" s="4"/>
      <c r="E180" s="4"/>
      <c r="F180" s="4"/>
      <c r="G180" s="3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5"/>
    </row>
    <row r="181" spans="1:18" x14ac:dyDescent="0.2">
      <c r="A181" s="4"/>
      <c r="B181" s="4"/>
      <c r="C181" s="4"/>
      <c r="D181" s="4"/>
      <c r="E181" s="4"/>
      <c r="F181" s="4"/>
      <c r="G181" s="3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5"/>
    </row>
    <row r="182" spans="1:18" x14ac:dyDescent="0.2">
      <c r="A182" s="4"/>
      <c r="B182" s="4"/>
      <c r="C182" s="4"/>
      <c r="D182" s="4"/>
      <c r="E182" s="4"/>
      <c r="F182" s="4"/>
      <c r="G182" s="3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5"/>
    </row>
    <row r="183" spans="1:18" x14ac:dyDescent="0.2">
      <c r="A183" s="4"/>
      <c r="B183" s="4"/>
      <c r="C183" s="4"/>
      <c r="D183" s="4"/>
      <c r="E183" s="4"/>
      <c r="F183" s="4"/>
      <c r="G183" s="3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5"/>
    </row>
    <row r="184" spans="1:18" x14ac:dyDescent="0.2">
      <c r="A184" s="4"/>
      <c r="B184" s="4"/>
      <c r="C184" s="4"/>
      <c r="D184" s="4"/>
      <c r="E184" s="4"/>
      <c r="F184" s="4"/>
      <c r="G184" s="3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5"/>
    </row>
    <row r="185" spans="1:18" x14ac:dyDescent="0.2">
      <c r="A185" s="4"/>
      <c r="B185" s="4"/>
      <c r="C185" s="4"/>
      <c r="D185" s="4"/>
      <c r="E185" s="4"/>
      <c r="F185" s="4"/>
      <c r="G185" s="3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5"/>
    </row>
    <row r="186" spans="1:18" x14ac:dyDescent="0.2">
      <c r="A186" s="4"/>
      <c r="B186" s="4"/>
      <c r="C186" s="4"/>
      <c r="D186" s="4"/>
      <c r="E186" s="4"/>
      <c r="F186" s="4"/>
      <c r="G186" s="3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5"/>
    </row>
    <row r="187" spans="1:18" x14ac:dyDescent="0.2">
      <c r="A187" s="4"/>
      <c r="B187" s="4"/>
      <c r="C187" s="4"/>
      <c r="D187" s="4"/>
      <c r="E187" s="4"/>
      <c r="F187" s="4"/>
      <c r="G187" s="3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5"/>
    </row>
    <row r="188" spans="1:18" x14ac:dyDescent="0.2">
      <c r="A188" s="4"/>
      <c r="B188" s="4"/>
      <c r="C188" s="4"/>
      <c r="D188" s="4"/>
      <c r="E188" s="4"/>
      <c r="F188" s="4"/>
      <c r="G188" s="3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5"/>
    </row>
    <row r="189" spans="1:18" x14ac:dyDescent="0.2">
      <c r="A189" s="4"/>
      <c r="B189" s="4"/>
      <c r="C189" s="4"/>
      <c r="D189" s="4"/>
      <c r="E189" s="4"/>
      <c r="F189" s="4"/>
      <c r="G189" s="3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5"/>
    </row>
    <row r="190" spans="1:18" x14ac:dyDescent="0.2">
      <c r="A190" s="4"/>
      <c r="B190" s="4"/>
      <c r="C190" s="4"/>
      <c r="D190" s="4"/>
      <c r="E190" s="4"/>
      <c r="F190" s="4"/>
      <c r="G190" s="3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5"/>
    </row>
    <row r="191" spans="1:18" x14ac:dyDescent="0.2">
      <c r="A191" s="4"/>
      <c r="B191" s="4"/>
      <c r="C191" s="4"/>
      <c r="D191" s="4"/>
      <c r="E191" s="4"/>
      <c r="F191" s="4"/>
      <c r="G191" s="3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5"/>
    </row>
    <row r="192" spans="1:18" x14ac:dyDescent="0.2">
      <c r="A192" s="4"/>
      <c r="B192" s="4"/>
      <c r="C192" s="4"/>
      <c r="D192" s="4"/>
      <c r="E192" s="4"/>
      <c r="F192" s="4"/>
      <c r="G192" s="3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5"/>
    </row>
    <row r="193" spans="1:18" x14ac:dyDescent="0.2">
      <c r="A193" s="4"/>
      <c r="B193" s="4"/>
      <c r="C193" s="4"/>
      <c r="D193" s="4"/>
      <c r="E193" s="4"/>
      <c r="F193" s="4"/>
      <c r="G193" s="3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5"/>
    </row>
    <row r="194" spans="1:18" x14ac:dyDescent="0.2">
      <c r="A194" s="4"/>
      <c r="B194" s="4"/>
      <c r="C194" s="4"/>
      <c r="D194" s="4"/>
      <c r="E194" s="4"/>
      <c r="F194" s="4"/>
      <c r="G194" s="3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5"/>
    </row>
    <row r="195" spans="1:18" x14ac:dyDescent="0.2">
      <c r="A195" s="4"/>
      <c r="B195" s="4"/>
      <c r="C195" s="4"/>
      <c r="D195" s="4"/>
      <c r="E195" s="4"/>
      <c r="F195" s="4"/>
      <c r="G195" s="3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5"/>
    </row>
    <row r="196" spans="1:18" x14ac:dyDescent="0.2">
      <c r="A196" s="4"/>
      <c r="B196" s="4"/>
      <c r="C196" s="4"/>
      <c r="D196" s="4"/>
      <c r="E196" s="4"/>
      <c r="F196" s="4"/>
      <c r="G196" s="3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5"/>
    </row>
    <row r="197" spans="1:18" x14ac:dyDescent="0.2">
      <c r="A197" s="4"/>
      <c r="B197" s="4"/>
      <c r="C197" s="4"/>
      <c r="D197" s="4"/>
      <c r="E197" s="4"/>
      <c r="F197" s="4"/>
      <c r="G197" s="3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5"/>
    </row>
    <row r="198" spans="1:18" x14ac:dyDescent="0.2">
      <c r="A198" s="4"/>
      <c r="B198" s="4"/>
      <c r="C198" s="4"/>
      <c r="D198" s="4"/>
      <c r="E198" s="4"/>
      <c r="F198" s="4"/>
      <c r="G198" s="3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5"/>
    </row>
    <row r="199" spans="1:18" x14ac:dyDescent="0.2">
      <c r="A199" s="4"/>
      <c r="B199" s="4"/>
      <c r="C199" s="4"/>
      <c r="D199" s="4"/>
      <c r="E199" s="4"/>
      <c r="F199" s="4"/>
      <c r="G199" s="3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5"/>
    </row>
    <row r="200" spans="1:18" x14ac:dyDescent="0.2">
      <c r="A200" s="4"/>
      <c r="B200" s="4"/>
      <c r="C200" s="4"/>
      <c r="D200" s="4"/>
      <c r="E200" s="4"/>
      <c r="F200" s="4"/>
      <c r="G200" s="3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5"/>
    </row>
    <row r="201" spans="1:18" x14ac:dyDescent="0.2">
      <c r="A201" s="4"/>
      <c r="B201" s="4"/>
      <c r="C201" s="4"/>
      <c r="D201" s="4"/>
      <c r="E201" s="4"/>
      <c r="F201" s="4"/>
      <c r="G201" s="3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5"/>
    </row>
    <row r="202" spans="1:18" x14ac:dyDescent="0.2">
      <c r="A202" s="4"/>
      <c r="B202" s="4"/>
      <c r="C202" s="4"/>
      <c r="D202" s="4"/>
      <c r="E202" s="4"/>
      <c r="F202" s="4"/>
      <c r="G202" s="3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5"/>
    </row>
    <row r="203" spans="1:18" x14ac:dyDescent="0.2">
      <c r="A203" s="4"/>
      <c r="B203" s="4"/>
      <c r="C203" s="4"/>
      <c r="D203" s="4"/>
      <c r="E203" s="4"/>
      <c r="F203" s="4"/>
      <c r="G203" s="3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5"/>
    </row>
  </sheetData>
  <mergeCells count="2">
    <mergeCell ref="A1:R1"/>
    <mergeCell ref="F2:K2"/>
  </mergeCells>
  <dataValidations count="3">
    <dataValidation type="list" allowBlank="1" sqref="D4:D500" xr:uid="{00000000-0002-0000-0200-000000000000}">
      <formula1>"Preventivo,Detectivo,Correctivo,Administrativo"</formula1>
    </dataValidation>
    <dataValidation type="whole" allowBlank="1" sqref="F4:F500 P4:P500 H4:J500" xr:uid="{00000000-0002-0000-0200-000001000000}">
      <formula1>1</formula1>
      <formula2>5</formula2>
    </dataValidation>
    <dataValidation type="decimal" allowBlank="1" sqref="G4:G500" xr:uid="{00000000-0002-0000-0200-000006000000}">
      <formula1>0</formula1>
      <formula2>1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3"/>
  <sheetViews>
    <sheetView showGridLines="0" workbookViewId="0">
      <pane ySplit="3" topLeftCell="A4" activePane="bottomLeft" state="frozen"/>
      <selection pane="bottomLeft" activeCell="N3" sqref="A3:N3"/>
    </sheetView>
  </sheetViews>
  <sheetFormatPr baseColWidth="10" defaultColWidth="8.83203125" defaultRowHeight="15" x14ac:dyDescent="0.2"/>
  <cols>
    <col min="1" max="1" width="10" customWidth="1"/>
    <col min="2" max="2" width="28" customWidth="1"/>
    <col min="3" max="3" width="20" customWidth="1"/>
    <col min="4" max="5" width="12" customWidth="1"/>
    <col min="6" max="6" width="14" customWidth="1"/>
    <col min="7" max="7" width="12" customWidth="1"/>
    <col min="8" max="8" width="24" customWidth="1"/>
    <col min="9" max="9" width="10" customWidth="1"/>
    <col min="10" max="10" width="24" customWidth="1"/>
    <col min="11" max="13" width="10" customWidth="1"/>
    <col min="14" max="14" width="12" customWidth="1"/>
  </cols>
  <sheetData>
    <row r="1" spans="1:14" ht="16" x14ac:dyDescent="0.2">
      <c r="A1" s="10" t="s">
        <v>81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3" spans="1:14" ht="16" x14ac:dyDescent="0.2">
      <c r="A3" s="13" t="s">
        <v>35</v>
      </c>
      <c r="B3" s="13" t="s">
        <v>36</v>
      </c>
      <c r="C3" s="13" t="s">
        <v>37</v>
      </c>
      <c r="D3" s="13" t="s">
        <v>82</v>
      </c>
      <c r="E3" s="13" t="s">
        <v>83</v>
      </c>
      <c r="F3" s="13" t="s">
        <v>84</v>
      </c>
      <c r="G3" s="13" t="s">
        <v>85</v>
      </c>
      <c r="H3" s="13" t="s">
        <v>0</v>
      </c>
      <c r="I3" s="13" t="s">
        <v>86</v>
      </c>
      <c r="J3" s="13" t="s">
        <v>87</v>
      </c>
      <c r="K3" s="13" t="s">
        <v>88</v>
      </c>
      <c r="L3" s="13" t="s">
        <v>89</v>
      </c>
      <c r="M3" s="13" t="s">
        <v>90</v>
      </c>
      <c r="N3" s="13" t="s">
        <v>91</v>
      </c>
    </row>
    <row r="4" spans="1:14" x14ac:dyDescent="0.2">
      <c r="A4" t="str">
        <f>'Catálogo de controles'!A4</f>
        <v>C-001</v>
      </c>
      <c r="B4" t="str">
        <f>'Catálogo de controles'!B4</f>
        <v>MFA + validación dispositivo</v>
      </c>
      <c r="C4" t="str">
        <f>'Catálogo de controles'!C4</f>
        <v>Apps financieras</v>
      </c>
      <c r="D4" s="6">
        <f>('Catálogo de controles'!F4/5*Parámetros!$B$4 + 'Catálogo de controles'!G4*Parámetros!$B$5 + 'Catálogo de controles'!H4/5*Parámetros!$B$6 + 'Catálogo de controles'!I4/5*Parámetros!$B$7 + 'Catálogo de controles'!J4/5*Parámetros!$B$8)/SUM(Parámetros!$B$4:$B$8)*100</f>
        <v>96.5</v>
      </c>
      <c r="E4" s="6">
        <f>(MIN('Catálogo de controles'!K4/20,1)*Parámetros!$B$9 + MIN('Catálogo de controles'!L4/25,1)*Parámetros!$B$10 + MIN('Catálogo de controles'!M4/100,1)*Parámetros!$B$11 + MIN('Catálogo de controles'!N4/5,1)*Parámetros!$B$12 + MIN('Catálogo de controles'!O4/12,1)*Parámetros!$B$13 + 'Catálogo de controles'!P4/5*Parámetros!$B$14)/SUM(Parámetros!$B$9:$B$14)*100</f>
        <v>10.633333333333335</v>
      </c>
      <c r="F4" s="6">
        <f t="shared" ref="F4:F35" si="0">E4</f>
        <v>10.633333333333335</v>
      </c>
      <c r="G4" s="6">
        <f t="shared" ref="G4:G35" si="1">D4-E4</f>
        <v>85.86666666666666</v>
      </c>
      <c r="H4" t="str">
        <f>IF(A4="","",IF(AND(D4&gt;=75,E4&lt;40,G4&gt;=Parámetros!$B$15),"Crítico y eficaz",IF(AND(D4&gt;=55,E4&gt;=40,G4&gt;=Parámetros!$B$16),"Útil pero mal calibrado",IF(AND(E4&gt;=Parámetros!$B$17,D4&lt;55),"Redundante","Ornamental o fatigado"))))</f>
        <v>Crítico y eficaz</v>
      </c>
      <c r="I4" t="str">
        <f>IF(A4="","",IF(E4&gt;=Parámetros!$B$18,"Alta",IF(E4&gt;=50,"Media","Baja")))</f>
        <v>Baja</v>
      </c>
      <c r="J4" t="str">
        <f t="shared" ref="J4:J35" si="2">IF(A4="","",IF(H4="Crítico y eficaz","Mantener y monitorizar",IF(H4="Útil pero mal calibrado","Recalibrar / automatizar",IF(H4="Redundante","Consolidar / retirar duplicidades","Revisar valor o retirar"))))</f>
        <v>Mantener y monitorizar</v>
      </c>
      <c r="K4">
        <f>'Catálogo de controles'!F4</f>
        <v>5</v>
      </c>
      <c r="L4">
        <f>'Catálogo de controles'!G4</f>
        <v>0.95</v>
      </c>
      <c r="M4">
        <f>'Catálogo de controles'!N4</f>
        <v>0</v>
      </c>
      <c r="N4">
        <f>'Catálogo de controles'!K4</f>
        <v>2</v>
      </c>
    </row>
    <row r="5" spans="1:14" x14ac:dyDescent="0.2">
      <c r="A5" t="str">
        <f>'Catálogo de controles'!A5</f>
        <v>C-002</v>
      </c>
      <c r="B5" t="str">
        <f>'Catálogo de controles'!B5</f>
        <v>Aprobación manager para acceso</v>
      </c>
      <c r="C5" t="str">
        <f>'Catálogo de controles'!C5</f>
        <v>Apps financieras</v>
      </c>
      <c r="D5" s="6">
        <f>('Catálogo de controles'!F5/5*Parámetros!$B$4 + 'Catálogo de controles'!G5*Parámetros!$B$5 + 'Catálogo de controles'!H5/5*Parámetros!$B$6 + 'Catálogo de controles'!I5/5*Parámetros!$B$7 + 'Catálogo de controles'!J5/5*Parámetros!$B$8)/SUM(Parámetros!$B$4:$B$8)*100</f>
        <v>64.999999999999986</v>
      </c>
      <c r="E5" s="6">
        <f>(MIN('Catálogo de controles'!K5/20,1)*Parámetros!$B$9 + MIN('Catálogo de controles'!L5/25,1)*Parámetros!$B$10 + MIN('Catálogo de controles'!M5/100,1)*Parámetros!$B$11 + MIN('Catálogo de controles'!N5/5,1)*Parámetros!$B$12 + MIN('Catálogo de controles'!O5/12,1)*Parámetros!$B$13 + 'Catálogo de controles'!P5/5*Parámetros!$B$14)/SUM(Parámetros!$B$9:$B$14)*100</f>
        <v>51.333333333333343</v>
      </c>
      <c r="F5" s="6">
        <f t="shared" si="0"/>
        <v>51.333333333333343</v>
      </c>
      <c r="G5" s="6">
        <f t="shared" si="1"/>
        <v>13.666666666666643</v>
      </c>
      <c r="H5" t="str">
        <f>IF(A5="","",IF(AND(D5&gt;=75,E5&lt;40,G5&gt;=Parámetros!$B$15),"Crítico y eficaz",IF(AND(D5&gt;=55,E5&gt;=40,G5&gt;=Parámetros!$B$16),"Útil pero mal calibrado",IF(AND(E5&gt;=Parámetros!$B$17,D5&lt;55),"Redundante","Ornamental o fatigado"))))</f>
        <v>Ornamental o fatigado</v>
      </c>
      <c r="I5" t="str">
        <f>IF(A5="","",IF(E5&gt;=Parámetros!$B$18,"Alta",IF(E5&gt;=50,"Media","Baja")))</f>
        <v>Media</v>
      </c>
      <c r="J5" t="str">
        <f t="shared" si="2"/>
        <v>Revisar valor o retirar</v>
      </c>
      <c r="K5">
        <f>'Catálogo de controles'!F5</f>
        <v>4</v>
      </c>
      <c r="L5">
        <f>'Catálogo de controles'!G5</f>
        <v>0.9</v>
      </c>
      <c r="M5">
        <f>'Catálogo de controles'!N5</f>
        <v>3</v>
      </c>
      <c r="N5">
        <f>'Catálogo de controles'!K5</f>
        <v>18</v>
      </c>
    </row>
    <row r="6" spans="1:14" x14ac:dyDescent="0.2">
      <c r="A6" t="str">
        <f>'Catálogo de controles'!A6</f>
        <v>C-003</v>
      </c>
      <c r="B6" t="str">
        <f>'Catálogo de controles'!B6</f>
        <v>Ticket manual para excepción</v>
      </c>
      <c r="C6" t="str">
        <f>'Catálogo de controles'!C6</f>
        <v>Apps financieras</v>
      </c>
      <c r="D6" s="6">
        <f>('Catálogo de controles'!F6/5*Parámetros!$B$4 + 'Catálogo de controles'!G6*Parámetros!$B$5 + 'Catálogo de controles'!H6/5*Parámetros!$B$6 + 'Catálogo de controles'!I6/5*Parámetros!$B$7 + 'Catálogo de controles'!J6/5*Parámetros!$B$8)/SUM(Parámetros!$B$4:$B$8)*100</f>
        <v>49.499999999999993</v>
      </c>
      <c r="E6" s="6">
        <f>(MIN('Catálogo de controles'!K6/20,1)*Parámetros!$B$9 + MIN('Catálogo de controles'!L6/25,1)*Parámetros!$B$10 + MIN('Catálogo de controles'!M6/100,1)*Parámetros!$B$11 + MIN('Catálogo de controles'!N6/5,1)*Parámetros!$B$12 + MIN('Catálogo de controles'!O6/12,1)*Parámetros!$B$13 + 'Catálogo de controles'!P6/5*Parámetros!$B$14)/SUM(Parámetros!$B$9:$B$14)*100</f>
        <v>71</v>
      </c>
      <c r="F6" s="6">
        <f t="shared" si="0"/>
        <v>71</v>
      </c>
      <c r="G6" s="6">
        <f t="shared" si="1"/>
        <v>-21.500000000000007</v>
      </c>
      <c r="H6" t="str">
        <f>IF(A6="","",IF(AND(D6&gt;=75,E6&lt;40,G6&gt;=Parámetros!$B$15),"Crítico y eficaz",IF(AND(D6&gt;=55,E6&gt;=40,G6&gt;=Parámetros!$B$16),"Útil pero mal calibrado",IF(AND(E6&gt;=Parámetros!$B$17,D6&lt;55),"Redundante","Ornamental o fatigado"))))</f>
        <v>Redundante</v>
      </c>
      <c r="I6" t="str">
        <f>IF(A6="","",IF(E6&gt;=Parámetros!$B$18,"Alta",IF(E6&gt;=50,"Media","Baja")))</f>
        <v>Alta</v>
      </c>
      <c r="J6" t="str">
        <f t="shared" si="2"/>
        <v>Consolidar / retirar duplicidades</v>
      </c>
      <c r="K6">
        <f>'Catálogo de controles'!F6</f>
        <v>3</v>
      </c>
      <c r="L6">
        <f>'Catálogo de controles'!G6</f>
        <v>0.85</v>
      </c>
      <c r="M6">
        <f>'Catálogo de controles'!N6</f>
        <v>4</v>
      </c>
      <c r="N6">
        <f>'Catálogo de controles'!K6</f>
        <v>25</v>
      </c>
    </row>
    <row r="7" spans="1:14" x14ac:dyDescent="0.2">
      <c r="A7" t="str">
        <f>'Catálogo de controles'!A7</f>
        <v>C-004</v>
      </c>
      <c r="B7" t="str">
        <f>'Catálogo de controles'!B7</f>
        <v>Revisión mensual completa permisos</v>
      </c>
      <c r="C7" t="str">
        <f>'Catálogo de controles'!C7</f>
        <v>Apps financieras</v>
      </c>
      <c r="D7" s="6">
        <f>('Catálogo de controles'!F7/5*Parámetros!$B$4 + 'Catálogo de controles'!G7*Parámetros!$B$5 + 'Catálogo de controles'!H7/5*Parámetros!$B$6 + 'Catálogo de controles'!I7/5*Parámetros!$B$7 + 'Catálogo de controles'!J7/5*Parámetros!$B$8)/SUM(Parámetros!$B$4:$B$8)*100</f>
        <v>51</v>
      </c>
      <c r="E7" s="6">
        <f>(MIN('Catálogo de controles'!K7/20,1)*Parámetros!$B$9 + MIN('Catálogo de controles'!L7/25,1)*Parámetros!$B$10 + MIN('Catálogo de controles'!M7/100,1)*Parámetros!$B$11 + MIN('Catálogo de controles'!N7/5,1)*Parámetros!$B$12 + MIN('Catálogo de controles'!O7/12,1)*Parámetros!$B$13 + 'Catálogo de controles'!P7/5*Parámetros!$B$14)/SUM(Parámetros!$B$9:$B$14)*100</f>
        <v>25.2</v>
      </c>
      <c r="F7" s="6">
        <f t="shared" si="0"/>
        <v>25.2</v>
      </c>
      <c r="G7" s="6">
        <f t="shared" si="1"/>
        <v>25.8</v>
      </c>
      <c r="H7" t="str">
        <f>IF(A7="","",IF(AND(D7&gt;=75,E7&lt;40,G7&gt;=Parámetros!$B$15),"Crítico y eficaz",IF(AND(D7&gt;=55,E7&gt;=40,G7&gt;=Parámetros!$B$16),"Útil pero mal calibrado",IF(AND(E7&gt;=Parámetros!$B$17,D7&lt;55),"Redundante","Ornamental o fatigado"))))</f>
        <v>Ornamental o fatigado</v>
      </c>
      <c r="I7" t="str">
        <f>IF(A7="","",IF(E7&gt;=Parámetros!$B$18,"Alta",IF(E7&gt;=50,"Media","Baja")))</f>
        <v>Baja</v>
      </c>
      <c r="J7" t="str">
        <f t="shared" si="2"/>
        <v>Revisar valor o retirar</v>
      </c>
      <c r="K7">
        <f>'Catálogo de controles'!F7</f>
        <v>3</v>
      </c>
      <c r="L7">
        <f>'Catálogo de controles'!G7</f>
        <v>1</v>
      </c>
      <c r="M7">
        <f>'Catálogo de controles'!N7</f>
        <v>1</v>
      </c>
      <c r="N7">
        <f>'Catálogo de controles'!K7</f>
        <v>0</v>
      </c>
    </row>
    <row r="8" spans="1:14" x14ac:dyDescent="0.2">
      <c r="A8" t="str">
        <f>'Catálogo de controles'!A8</f>
        <v>C-005</v>
      </c>
      <c r="B8" t="str">
        <f>'Catálogo de controles'!B8</f>
        <v>Alerta ubicación inusual</v>
      </c>
      <c r="C8" t="str">
        <f>'Catálogo de controles'!C8</f>
        <v>Apps financieras</v>
      </c>
      <c r="D8" s="6">
        <f>('Catálogo de controles'!F8/5*Parámetros!$B$4 + 'Catálogo de controles'!G8*Parámetros!$B$5 + 'Catálogo de controles'!H8/5*Parámetros!$B$6 + 'Catálogo de controles'!I8/5*Parámetros!$B$7 + 'Catálogo de controles'!J8/5*Parámetros!$B$8)/SUM(Parámetros!$B$4:$B$8)*100</f>
        <v>68</v>
      </c>
      <c r="E8" s="6">
        <f>(MIN('Catálogo de controles'!K8/20,1)*Parámetros!$B$9 + MIN('Catálogo de controles'!L8/25,1)*Parámetros!$B$10 + MIN('Catálogo de controles'!M8/100,1)*Parámetros!$B$11 + MIN('Catálogo de controles'!N8/5,1)*Parámetros!$B$12 + MIN('Catálogo de controles'!O8/12,1)*Parámetros!$B$13 + 'Catálogo de controles'!P8/5*Parámetros!$B$14)/SUM(Parámetros!$B$9:$B$14)*100</f>
        <v>34.266666666666666</v>
      </c>
      <c r="F8" s="6">
        <f t="shared" si="0"/>
        <v>34.266666666666666</v>
      </c>
      <c r="G8" s="6">
        <f t="shared" si="1"/>
        <v>33.733333333333334</v>
      </c>
      <c r="H8" t="str">
        <f>IF(A8="","",IF(AND(D8&gt;=75,E8&lt;40,G8&gt;=Parámetros!$B$15),"Crítico y eficaz",IF(AND(D8&gt;=55,E8&gt;=40,G8&gt;=Parámetros!$B$16),"Útil pero mal calibrado",IF(AND(E8&gt;=Parámetros!$B$17,D8&lt;55),"Redundante","Ornamental o fatigado"))))</f>
        <v>Ornamental o fatigado</v>
      </c>
      <c r="I8" t="str">
        <f>IF(A8="","",IF(E8&gt;=Parámetros!$B$18,"Alta",IF(E8&gt;=50,"Media","Baja")))</f>
        <v>Baja</v>
      </c>
      <c r="J8" t="str">
        <f t="shared" si="2"/>
        <v>Revisar valor o retirar</v>
      </c>
      <c r="K8">
        <f>'Catálogo de controles'!F8</f>
        <v>4</v>
      </c>
      <c r="L8">
        <f>'Catálogo de controles'!G8</f>
        <v>0.9</v>
      </c>
      <c r="M8">
        <f>'Catálogo de controles'!N8</f>
        <v>1</v>
      </c>
      <c r="N8">
        <f>'Catálogo de controles'!K8</f>
        <v>0</v>
      </c>
    </row>
    <row r="9" spans="1:14" x14ac:dyDescent="0.2">
      <c r="A9">
        <f>'Catálogo de controles'!A9</f>
        <v>0</v>
      </c>
      <c r="B9">
        <f>'Catálogo de controles'!B9</f>
        <v>0</v>
      </c>
      <c r="C9">
        <f>'Catálogo de controles'!C9</f>
        <v>0</v>
      </c>
      <c r="D9" s="6">
        <f>('Catálogo de controles'!F9/5*Parámetros!$B$4 + 'Catálogo de controles'!G9*Parámetros!$B$5 + 'Catálogo de controles'!H9/5*Parámetros!$B$6 + 'Catálogo de controles'!I9/5*Parámetros!$B$7 + 'Catálogo de controles'!J9/5*Parámetros!$B$8)/SUM(Parámetros!$B$4:$B$8)*100</f>
        <v>0</v>
      </c>
      <c r="E9" s="6">
        <f>(MIN('Catálogo de controles'!K9/20,1)*Parámetros!$B$9 + MIN('Catálogo de controles'!L9/25,1)*Parámetros!$B$10 + MIN('Catálogo de controles'!M9/100,1)*Parámetros!$B$11 + MIN('Catálogo de controles'!N9/5,1)*Parámetros!$B$12 + MIN('Catálogo de controles'!O9/12,1)*Parámetros!$B$13 + 'Catálogo de controles'!P9/5*Parámetros!$B$14)/SUM(Parámetros!$B$9:$B$14)*100</f>
        <v>0</v>
      </c>
      <c r="F9" s="6">
        <f t="shared" si="0"/>
        <v>0</v>
      </c>
      <c r="G9" s="6">
        <f t="shared" si="1"/>
        <v>0</v>
      </c>
      <c r="H9" t="str">
        <f>IF(A9="","",IF(AND(D9&gt;=75,E9&lt;40,G9&gt;=Parámetros!$B$15),"Crítico y eficaz",IF(AND(D9&gt;=55,E9&gt;=40,G9&gt;=Parámetros!$B$16),"Útil pero mal calibrado",IF(AND(E9&gt;=Parámetros!$B$17,D9&lt;55),"Redundante","Ornamental o fatigado"))))</f>
        <v>Ornamental o fatigado</v>
      </c>
      <c r="I9" t="str">
        <f>IF(A9="","",IF(E9&gt;=Parámetros!$B$18,"Alta",IF(E9&gt;=50,"Media","Baja")))</f>
        <v>Baja</v>
      </c>
      <c r="J9" t="str">
        <f t="shared" si="2"/>
        <v>Revisar valor o retirar</v>
      </c>
      <c r="K9">
        <f>'Catálogo de controles'!F9</f>
        <v>0</v>
      </c>
      <c r="L9">
        <f>'Catálogo de controles'!G9</f>
        <v>0</v>
      </c>
      <c r="M9">
        <f>'Catálogo de controles'!N9</f>
        <v>0</v>
      </c>
      <c r="N9">
        <f>'Catálogo de controles'!K9</f>
        <v>0</v>
      </c>
    </row>
    <row r="10" spans="1:14" x14ac:dyDescent="0.2">
      <c r="A10">
        <f>'Catálogo de controles'!A10</f>
        <v>0</v>
      </c>
      <c r="B10">
        <f>'Catálogo de controles'!B10</f>
        <v>0</v>
      </c>
      <c r="C10">
        <f>'Catálogo de controles'!C10</f>
        <v>0</v>
      </c>
      <c r="D10" s="6">
        <f>('Catálogo de controles'!F10/5*Parámetros!$B$4 + 'Catálogo de controles'!G10*Parámetros!$B$5 + 'Catálogo de controles'!H10/5*Parámetros!$B$6 + 'Catálogo de controles'!I10/5*Parámetros!$B$7 + 'Catálogo de controles'!J10/5*Parámetros!$B$8)/SUM(Parámetros!$B$4:$B$8)*100</f>
        <v>0</v>
      </c>
      <c r="E10" s="6">
        <f>(MIN('Catálogo de controles'!K10/20,1)*Parámetros!$B$9 + MIN('Catálogo de controles'!L10/25,1)*Parámetros!$B$10 + MIN('Catálogo de controles'!M10/100,1)*Parámetros!$B$11 + MIN('Catálogo de controles'!N10/5,1)*Parámetros!$B$12 + MIN('Catálogo de controles'!O10/12,1)*Parámetros!$B$13 + 'Catálogo de controles'!P10/5*Parámetros!$B$14)/SUM(Parámetros!$B$9:$B$14)*100</f>
        <v>0</v>
      </c>
      <c r="F10" s="6">
        <f t="shared" si="0"/>
        <v>0</v>
      </c>
      <c r="G10" s="6">
        <f t="shared" si="1"/>
        <v>0</v>
      </c>
      <c r="H10" t="str">
        <f>IF(A10="","",IF(AND(D10&gt;=75,E10&lt;40,G10&gt;=Parámetros!$B$15),"Crítico y eficaz",IF(AND(D10&gt;=55,E10&gt;=40,G10&gt;=Parámetros!$B$16),"Útil pero mal calibrado",IF(AND(E10&gt;=Parámetros!$B$17,D10&lt;55),"Redundante","Ornamental o fatigado"))))</f>
        <v>Ornamental o fatigado</v>
      </c>
      <c r="I10" t="str">
        <f>IF(A10="","",IF(E10&gt;=Parámetros!$B$18,"Alta",IF(E10&gt;=50,"Media","Baja")))</f>
        <v>Baja</v>
      </c>
      <c r="J10" t="str">
        <f t="shared" si="2"/>
        <v>Revisar valor o retirar</v>
      </c>
      <c r="K10">
        <f>'Catálogo de controles'!F10</f>
        <v>0</v>
      </c>
      <c r="L10">
        <f>'Catálogo de controles'!G10</f>
        <v>0</v>
      </c>
      <c r="M10">
        <f>'Catálogo de controles'!N10</f>
        <v>0</v>
      </c>
      <c r="N10">
        <f>'Catálogo de controles'!K10</f>
        <v>0</v>
      </c>
    </row>
    <row r="11" spans="1:14" x14ac:dyDescent="0.2">
      <c r="A11">
        <f>'Catálogo de controles'!A11</f>
        <v>0</v>
      </c>
      <c r="B11">
        <f>'Catálogo de controles'!B11</f>
        <v>0</v>
      </c>
      <c r="C11">
        <f>'Catálogo de controles'!C11</f>
        <v>0</v>
      </c>
      <c r="D11" s="6">
        <f>('Catálogo de controles'!F11/5*Parámetros!$B$4 + 'Catálogo de controles'!G11*Parámetros!$B$5 + 'Catálogo de controles'!H11/5*Parámetros!$B$6 + 'Catálogo de controles'!I11/5*Parámetros!$B$7 + 'Catálogo de controles'!J11/5*Parámetros!$B$8)/SUM(Parámetros!$B$4:$B$8)*100</f>
        <v>0</v>
      </c>
      <c r="E11" s="6">
        <f>(MIN('Catálogo de controles'!K11/20,1)*Parámetros!$B$9 + MIN('Catálogo de controles'!L11/25,1)*Parámetros!$B$10 + MIN('Catálogo de controles'!M11/100,1)*Parámetros!$B$11 + MIN('Catálogo de controles'!N11/5,1)*Parámetros!$B$12 + MIN('Catálogo de controles'!O11/12,1)*Parámetros!$B$13 + 'Catálogo de controles'!P11/5*Parámetros!$B$14)/SUM(Parámetros!$B$9:$B$14)*100</f>
        <v>0</v>
      </c>
      <c r="F11" s="6">
        <f t="shared" si="0"/>
        <v>0</v>
      </c>
      <c r="G11" s="6">
        <f t="shared" si="1"/>
        <v>0</v>
      </c>
      <c r="H11" t="str">
        <f>IF(A11="","",IF(AND(D11&gt;=75,E11&lt;40,G11&gt;=Parámetros!$B$15),"Crítico y eficaz",IF(AND(D11&gt;=55,E11&gt;=40,G11&gt;=Parámetros!$B$16),"Útil pero mal calibrado",IF(AND(E11&gt;=Parámetros!$B$17,D11&lt;55),"Redundante","Ornamental o fatigado"))))</f>
        <v>Ornamental o fatigado</v>
      </c>
      <c r="I11" t="str">
        <f>IF(A11="","",IF(E11&gt;=Parámetros!$B$18,"Alta",IF(E11&gt;=50,"Media","Baja")))</f>
        <v>Baja</v>
      </c>
      <c r="J11" t="str">
        <f t="shared" si="2"/>
        <v>Revisar valor o retirar</v>
      </c>
      <c r="K11">
        <f>'Catálogo de controles'!F11</f>
        <v>0</v>
      </c>
      <c r="L11">
        <f>'Catálogo de controles'!G11</f>
        <v>0</v>
      </c>
      <c r="M11">
        <f>'Catálogo de controles'!N11</f>
        <v>0</v>
      </c>
      <c r="N11">
        <f>'Catálogo de controles'!K11</f>
        <v>0</v>
      </c>
    </row>
    <row r="12" spans="1:14" x14ac:dyDescent="0.2">
      <c r="A12">
        <f>'Catálogo de controles'!A12</f>
        <v>0</v>
      </c>
      <c r="B12">
        <f>'Catálogo de controles'!B12</f>
        <v>0</v>
      </c>
      <c r="C12">
        <f>'Catálogo de controles'!C12</f>
        <v>0</v>
      </c>
      <c r="D12" s="6">
        <f>('Catálogo de controles'!F12/5*Parámetros!$B$4 + 'Catálogo de controles'!G12*Parámetros!$B$5 + 'Catálogo de controles'!H12/5*Parámetros!$B$6 + 'Catálogo de controles'!I12/5*Parámetros!$B$7 + 'Catálogo de controles'!J12/5*Parámetros!$B$8)/SUM(Parámetros!$B$4:$B$8)*100</f>
        <v>0</v>
      </c>
      <c r="E12" s="6">
        <f>(MIN('Catálogo de controles'!K12/20,1)*Parámetros!$B$9 + MIN('Catálogo de controles'!L12/25,1)*Parámetros!$B$10 + MIN('Catálogo de controles'!M12/100,1)*Parámetros!$B$11 + MIN('Catálogo de controles'!N12/5,1)*Parámetros!$B$12 + MIN('Catálogo de controles'!O12/12,1)*Parámetros!$B$13 + 'Catálogo de controles'!P12/5*Parámetros!$B$14)/SUM(Parámetros!$B$9:$B$14)*100</f>
        <v>0</v>
      </c>
      <c r="F12" s="6">
        <f t="shared" si="0"/>
        <v>0</v>
      </c>
      <c r="G12" s="6">
        <f t="shared" si="1"/>
        <v>0</v>
      </c>
      <c r="H12" t="str">
        <f>IF(A12="","",IF(AND(D12&gt;=75,E12&lt;40,G12&gt;=Parámetros!$B$15),"Crítico y eficaz",IF(AND(D12&gt;=55,E12&gt;=40,G12&gt;=Parámetros!$B$16),"Útil pero mal calibrado",IF(AND(E12&gt;=Parámetros!$B$17,D12&lt;55),"Redundante","Ornamental o fatigado"))))</f>
        <v>Ornamental o fatigado</v>
      </c>
      <c r="I12" t="str">
        <f>IF(A12="","",IF(E12&gt;=Parámetros!$B$18,"Alta",IF(E12&gt;=50,"Media","Baja")))</f>
        <v>Baja</v>
      </c>
      <c r="J12" t="str">
        <f t="shared" si="2"/>
        <v>Revisar valor o retirar</v>
      </c>
      <c r="K12">
        <f>'Catálogo de controles'!F12</f>
        <v>0</v>
      </c>
      <c r="L12">
        <f>'Catálogo de controles'!G12</f>
        <v>0</v>
      </c>
      <c r="M12">
        <f>'Catálogo de controles'!N12</f>
        <v>0</v>
      </c>
      <c r="N12">
        <f>'Catálogo de controles'!K12</f>
        <v>0</v>
      </c>
    </row>
    <row r="13" spans="1:14" x14ac:dyDescent="0.2">
      <c r="A13">
        <f>'Catálogo de controles'!A13</f>
        <v>0</v>
      </c>
      <c r="B13">
        <f>'Catálogo de controles'!B13</f>
        <v>0</v>
      </c>
      <c r="C13">
        <f>'Catálogo de controles'!C13</f>
        <v>0</v>
      </c>
      <c r="D13" s="6">
        <f>('Catálogo de controles'!F13/5*Parámetros!$B$4 + 'Catálogo de controles'!G13*Parámetros!$B$5 + 'Catálogo de controles'!H13/5*Parámetros!$B$6 + 'Catálogo de controles'!I13/5*Parámetros!$B$7 + 'Catálogo de controles'!J13/5*Parámetros!$B$8)/SUM(Parámetros!$B$4:$B$8)*100</f>
        <v>0</v>
      </c>
      <c r="E13" s="6">
        <f>(MIN('Catálogo de controles'!K13/20,1)*Parámetros!$B$9 + MIN('Catálogo de controles'!L13/25,1)*Parámetros!$B$10 + MIN('Catálogo de controles'!M13/100,1)*Parámetros!$B$11 + MIN('Catálogo de controles'!N13/5,1)*Parámetros!$B$12 + MIN('Catálogo de controles'!O13/12,1)*Parámetros!$B$13 + 'Catálogo de controles'!P13/5*Parámetros!$B$14)/SUM(Parámetros!$B$9:$B$14)*100</f>
        <v>0</v>
      </c>
      <c r="F13" s="6">
        <f t="shared" si="0"/>
        <v>0</v>
      </c>
      <c r="G13" s="6">
        <f t="shared" si="1"/>
        <v>0</v>
      </c>
      <c r="H13" t="str">
        <f>IF(A13="","",IF(AND(D13&gt;=75,E13&lt;40,G13&gt;=Parámetros!$B$15),"Crítico y eficaz",IF(AND(D13&gt;=55,E13&gt;=40,G13&gt;=Parámetros!$B$16),"Útil pero mal calibrado",IF(AND(E13&gt;=Parámetros!$B$17,D13&lt;55),"Redundante","Ornamental o fatigado"))))</f>
        <v>Ornamental o fatigado</v>
      </c>
      <c r="I13" t="str">
        <f>IF(A13="","",IF(E13&gt;=Parámetros!$B$18,"Alta",IF(E13&gt;=50,"Media","Baja")))</f>
        <v>Baja</v>
      </c>
      <c r="J13" t="str">
        <f t="shared" si="2"/>
        <v>Revisar valor o retirar</v>
      </c>
      <c r="K13">
        <f>'Catálogo de controles'!F13</f>
        <v>0</v>
      </c>
      <c r="L13">
        <f>'Catálogo de controles'!G13</f>
        <v>0</v>
      </c>
      <c r="M13">
        <f>'Catálogo de controles'!N13</f>
        <v>0</v>
      </c>
      <c r="N13">
        <f>'Catálogo de controles'!K13</f>
        <v>0</v>
      </c>
    </row>
    <row r="14" spans="1:14" x14ac:dyDescent="0.2">
      <c r="A14">
        <f>'Catálogo de controles'!A14</f>
        <v>0</v>
      </c>
      <c r="B14">
        <f>'Catálogo de controles'!B14</f>
        <v>0</v>
      </c>
      <c r="C14">
        <f>'Catálogo de controles'!C14</f>
        <v>0</v>
      </c>
      <c r="D14" s="6">
        <f>('Catálogo de controles'!F14/5*Parámetros!$B$4 + 'Catálogo de controles'!G14*Parámetros!$B$5 + 'Catálogo de controles'!H14/5*Parámetros!$B$6 + 'Catálogo de controles'!I14/5*Parámetros!$B$7 + 'Catálogo de controles'!J14/5*Parámetros!$B$8)/SUM(Parámetros!$B$4:$B$8)*100</f>
        <v>0</v>
      </c>
      <c r="E14" s="6">
        <f>(MIN('Catálogo de controles'!K14/20,1)*Parámetros!$B$9 + MIN('Catálogo de controles'!L14/25,1)*Parámetros!$B$10 + MIN('Catálogo de controles'!M14/100,1)*Parámetros!$B$11 + MIN('Catálogo de controles'!N14/5,1)*Parámetros!$B$12 + MIN('Catálogo de controles'!O14/12,1)*Parámetros!$B$13 + 'Catálogo de controles'!P14/5*Parámetros!$B$14)/SUM(Parámetros!$B$9:$B$14)*100</f>
        <v>0</v>
      </c>
      <c r="F14" s="6">
        <f t="shared" si="0"/>
        <v>0</v>
      </c>
      <c r="G14" s="6">
        <f t="shared" si="1"/>
        <v>0</v>
      </c>
      <c r="H14" t="str">
        <f>IF(A14="","",IF(AND(D14&gt;=75,E14&lt;40,G14&gt;=Parámetros!$B$15),"Crítico y eficaz",IF(AND(D14&gt;=55,E14&gt;=40,G14&gt;=Parámetros!$B$16),"Útil pero mal calibrado",IF(AND(E14&gt;=Parámetros!$B$17,D14&lt;55),"Redundante","Ornamental o fatigado"))))</f>
        <v>Ornamental o fatigado</v>
      </c>
      <c r="I14" t="str">
        <f>IF(A14="","",IF(E14&gt;=Parámetros!$B$18,"Alta",IF(E14&gt;=50,"Media","Baja")))</f>
        <v>Baja</v>
      </c>
      <c r="J14" t="str">
        <f t="shared" si="2"/>
        <v>Revisar valor o retirar</v>
      </c>
      <c r="K14">
        <f>'Catálogo de controles'!F14</f>
        <v>0</v>
      </c>
      <c r="L14">
        <f>'Catálogo de controles'!G14</f>
        <v>0</v>
      </c>
      <c r="M14">
        <f>'Catálogo de controles'!N14</f>
        <v>0</v>
      </c>
      <c r="N14">
        <f>'Catálogo de controles'!K14</f>
        <v>0</v>
      </c>
    </row>
    <row r="15" spans="1:14" x14ac:dyDescent="0.2">
      <c r="A15">
        <f>'Catálogo de controles'!A15</f>
        <v>0</v>
      </c>
      <c r="B15">
        <f>'Catálogo de controles'!B15</f>
        <v>0</v>
      </c>
      <c r="C15">
        <f>'Catálogo de controles'!C15</f>
        <v>0</v>
      </c>
      <c r="D15" s="6">
        <f>('Catálogo de controles'!F15/5*Parámetros!$B$4 + 'Catálogo de controles'!G15*Parámetros!$B$5 + 'Catálogo de controles'!H15/5*Parámetros!$B$6 + 'Catálogo de controles'!I15/5*Parámetros!$B$7 + 'Catálogo de controles'!J15/5*Parámetros!$B$8)/SUM(Parámetros!$B$4:$B$8)*100</f>
        <v>0</v>
      </c>
      <c r="E15" s="6">
        <f>(MIN('Catálogo de controles'!K15/20,1)*Parámetros!$B$9 + MIN('Catálogo de controles'!L15/25,1)*Parámetros!$B$10 + MIN('Catálogo de controles'!M15/100,1)*Parámetros!$B$11 + MIN('Catálogo de controles'!N15/5,1)*Parámetros!$B$12 + MIN('Catálogo de controles'!O15/12,1)*Parámetros!$B$13 + 'Catálogo de controles'!P15/5*Parámetros!$B$14)/SUM(Parámetros!$B$9:$B$14)*100</f>
        <v>0</v>
      </c>
      <c r="F15" s="6">
        <f t="shared" si="0"/>
        <v>0</v>
      </c>
      <c r="G15" s="6">
        <f t="shared" si="1"/>
        <v>0</v>
      </c>
      <c r="H15" t="str">
        <f>IF(A15="","",IF(AND(D15&gt;=75,E15&lt;40,G15&gt;=Parámetros!$B$15),"Crítico y eficaz",IF(AND(D15&gt;=55,E15&gt;=40,G15&gt;=Parámetros!$B$16),"Útil pero mal calibrado",IF(AND(E15&gt;=Parámetros!$B$17,D15&lt;55),"Redundante","Ornamental o fatigado"))))</f>
        <v>Ornamental o fatigado</v>
      </c>
      <c r="I15" t="str">
        <f>IF(A15="","",IF(E15&gt;=Parámetros!$B$18,"Alta",IF(E15&gt;=50,"Media","Baja")))</f>
        <v>Baja</v>
      </c>
      <c r="J15" t="str">
        <f t="shared" si="2"/>
        <v>Revisar valor o retirar</v>
      </c>
      <c r="K15">
        <f>'Catálogo de controles'!F15</f>
        <v>0</v>
      </c>
      <c r="L15">
        <f>'Catálogo de controles'!G15</f>
        <v>0</v>
      </c>
      <c r="M15">
        <f>'Catálogo de controles'!N15</f>
        <v>0</v>
      </c>
      <c r="N15">
        <f>'Catálogo de controles'!K15</f>
        <v>0</v>
      </c>
    </row>
    <row r="16" spans="1:14" x14ac:dyDescent="0.2">
      <c r="A16">
        <f>'Catálogo de controles'!A16</f>
        <v>0</v>
      </c>
      <c r="B16">
        <f>'Catálogo de controles'!B16</f>
        <v>0</v>
      </c>
      <c r="C16">
        <f>'Catálogo de controles'!C16</f>
        <v>0</v>
      </c>
      <c r="D16" s="6">
        <f>('Catálogo de controles'!F16/5*Parámetros!$B$4 + 'Catálogo de controles'!G16*Parámetros!$B$5 + 'Catálogo de controles'!H16/5*Parámetros!$B$6 + 'Catálogo de controles'!I16/5*Parámetros!$B$7 + 'Catálogo de controles'!J16/5*Parámetros!$B$8)/SUM(Parámetros!$B$4:$B$8)*100</f>
        <v>0</v>
      </c>
      <c r="E16" s="6">
        <f>(MIN('Catálogo de controles'!K16/20,1)*Parámetros!$B$9 + MIN('Catálogo de controles'!L16/25,1)*Parámetros!$B$10 + MIN('Catálogo de controles'!M16/100,1)*Parámetros!$B$11 + MIN('Catálogo de controles'!N16/5,1)*Parámetros!$B$12 + MIN('Catálogo de controles'!O16/12,1)*Parámetros!$B$13 + 'Catálogo de controles'!P16/5*Parámetros!$B$14)/SUM(Parámetros!$B$9:$B$14)*100</f>
        <v>0</v>
      </c>
      <c r="F16" s="6">
        <f t="shared" si="0"/>
        <v>0</v>
      </c>
      <c r="G16" s="6">
        <f t="shared" si="1"/>
        <v>0</v>
      </c>
      <c r="H16" t="str">
        <f>IF(A16="","",IF(AND(D16&gt;=75,E16&lt;40,G16&gt;=Parámetros!$B$15),"Crítico y eficaz",IF(AND(D16&gt;=55,E16&gt;=40,G16&gt;=Parámetros!$B$16),"Útil pero mal calibrado",IF(AND(E16&gt;=Parámetros!$B$17,D16&lt;55),"Redundante","Ornamental o fatigado"))))</f>
        <v>Ornamental o fatigado</v>
      </c>
      <c r="I16" t="str">
        <f>IF(A16="","",IF(E16&gt;=Parámetros!$B$18,"Alta",IF(E16&gt;=50,"Media","Baja")))</f>
        <v>Baja</v>
      </c>
      <c r="J16" t="str">
        <f t="shared" si="2"/>
        <v>Revisar valor o retirar</v>
      </c>
      <c r="K16">
        <f>'Catálogo de controles'!F16</f>
        <v>0</v>
      </c>
      <c r="L16">
        <f>'Catálogo de controles'!G16</f>
        <v>0</v>
      </c>
      <c r="M16">
        <f>'Catálogo de controles'!N16</f>
        <v>0</v>
      </c>
      <c r="N16">
        <f>'Catálogo de controles'!K16</f>
        <v>0</v>
      </c>
    </row>
    <row r="17" spans="1:14" x14ac:dyDescent="0.2">
      <c r="A17">
        <f>'Catálogo de controles'!A17</f>
        <v>0</v>
      </c>
      <c r="B17">
        <f>'Catálogo de controles'!B17</f>
        <v>0</v>
      </c>
      <c r="C17">
        <f>'Catálogo de controles'!C17</f>
        <v>0</v>
      </c>
      <c r="D17" s="6">
        <f>('Catálogo de controles'!F17/5*Parámetros!$B$4 + 'Catálogo de controles'!G17*Parámetros!$B$5 + 'Catálogo de controles'!H17/5*Parámetros!$B$6 + 'Catálogo de controles'!I17/5*Parámetros!$B$7 + 'Catálogo de controles'!J17/5*Parámetros!$B$8)/SUM(Parámetros!$B$4:$B$8)*100</f>
        <v>0</v>
      </c>
      <c r="E17" s="6">
        <f>(MIN('Catálogo de controles'!K17/20,1)*Parámetros!$B$9 + MIN('Catálogo de controles'!L17/25,1)*Parámetros!$B$10 + MIN('Catálogo de controles'!M17/100,1)*Parámetros!$B$11 + MIN('Catálogo de controles'!N17/5,1)*Parámetros!$B$12 + MIN('Catálogo de controles'!O17/12,1)*Parámetros!$B$13 + 'Catálogo de controles'!P17/5*Parámetros!$B$14)/SUM(Parámetros!$B$9:$B$14)*100</f>
        <v>0</v>
      </c>
      <c r="F17" s="6">
        <f t="shared" si="0"/>
        <v>0</v>
      </c>
      <c r="G17" s="6">
        <f t="shared" si="1"/>
        <v>0</v>
      </c>
      <c r="H17" t="str">
        <f>IF(A17="","",IF(AND(D17&gt;=75,E17&lt;40,G17&gt;=Parámetros!$B$15),"Crítico y eficaz",IF(AND(D17&gt;=55,E17&gt;=40,G17&gt;=Parámetros!$B$16),"Útil pero mal calibrado",IF(AND(E17&gt;=Parámetros!$B$17,D17&lt;55),"Redundante","Ornamental o fatigado"))))</f>
        <v>Ornamental o fatigado</v>
      </c>
      <c r="I17" t="str">
        <f>IF(A17="","",IF(E17&gt;=Parámetros!$B$18,"Alta",IF(E17&gt;=50,"Media","Baja")))</f>
        <v>Baja</v>
      </c>
      <c r="J17" t="str">
        <f t="shared" si="2"/>
        <v>Revisar valor o retirar</v>
      </c>
      <c r="K17">
        <f>'Catálogo de controles'!F17</f>
        <v>0</v>
      </c>
      <c r="L17">
        <f>'Catálogo de controles'!G17</f>
        <v>0</v>
      </c>
      <c r="M17">
        <f>'Catálogo de controles'!N17</f>
        <v>0</v>
      </c>
      <c r="N17">
        <f>'Catálogo de controles'!K17</f>
        <v>0</v>
      </c>
    </row>
    <row r="18" spans="1:14" x14ac:dyDescent="0.2">
      <c r="A18">
        <f>'Catálogo de controles'!A18</f>
        <v>0</v>
      </c>
      <c r="B18">
        <f>'Catálogo de controles'!B18</f>
        <v>0</v>
      </c>
      <c r="C18">
        <f>'Catálogo de controles'!C18</f>
        <v>0</v>
      </c>
      <c r="D18" s="6">
        <f>('Catálogo de controles'!F18/5*Parámetros!$B$4 + 'Catálogo de controles'!G18*Parámetros!$B$5 + 'Catálogo de controles'!H18/5*Parámetros!$B$6 + 'Catálogo de controles'!I18/5*Parámetros!$B$7 + 'Catálogo de controles'!J18/5*Parámetros!$B$8)/SUM(Parámetros!$B$4:$B$8)*100</f>
        <v>0</v>
      </c>
      <c r="E18" s="6">
        <f>(MIN('Catálogo de controles'!K18/20,1)*Parámetros!$B$9 + MIN('Catálogo de controles'!L18/25,1)*Parámetros!$B$10 + MIN('Catálogo de controles'!M18/100,1)*Parámetros!$B$11 + MIN('Catálogo de controles'!N18/5,1)*Parámetros!$B$12 + MIN('Catálogo de controles'!O18/12,1)*Parámetros!$B$13 + 'Catálogo de controles'!P18/5*Parámetros!$B$14)/SUM(Parámetros!$B$9:$B$14)*100</f>
        <v>0</v>
      </c>
      <c r="F18" s="6">
        <f t="shared" si="0"/>
        <v>0</v>
      </c>
      <c r="G18" s="6">
        <f t="shared" si="1"/>
        <v>0</v>
      </c>
      <c r="H18" t="str">
        <f>IF(A18="","",IF(AND(D18&gt;=75,E18&lt;40,G18&gt;=Parámetros!$B$15),"Crítico y eficaz",IF(AND(D18&gt;=55,E18&gt;=40,G18&gt;=Parámetros!$B$16),"Útil pero mal calibrado",IF(AND(E18&gt;=Parámetros!$B$17,D18&lt;55),"Redundante","Ornamental o fatigado"))))</f>
        <v>Ornamental o fatigado</v>
      </c>
      <c r="I18" t="str">
        <f>IF(A18="","",IF(E18&gt;=Parámetros!$B$18,"Alta",IF(E18&gt;=50,"Media","Baja")))</f>
        <v>Baja</v>
      </c>
      <c r="J18" t="str">
        <f t="shared" si="2"/>
        <v>Revisar valor o retirar</v>
      </c>
      <c r="K18">
        <f>'Catálogo de controles'!F18</f>
        <v>0</v>
      </c>
      <c r="L18">
        <f>'Catálogo de controles'!G18</f>
        <v>0</v>
      </c>
      <c r="M18">
        <f>'Catálogo de controles'!N18</f>
        <v>0</v>
      </c>
      <c r="N18">
        <f>'Catálogo de controles'!K18</f>
        <v>0</v>
      </c>
    </row>
    <row r="19" spans="1:14" x14ac:dyDescent="0.2">
      <c r="A19">
        <f>'Catálogo de controles'!A19</f>
        <v>0</v>
      </c>
      <c r="B19">
        <f>'Catálogo de controles'!B19</f>
        <v>0</v>
      </c>
      <c r="C19">
        <f>'Catálogo de controles'!C19</f>
        <v>0</v>
      </c>
      <c r="D19" s="6">
        <f>('Catálogo de controles'!F19/5*Parámetros!$B$4 + 'Catálogo de controles'!G19*Parámetros!$B$5 + 'Catálogo de controles'!H19/5*Parámetros!$B$6 + 'Catálogo de controles'!I19/5*Parámetros!$B$7 + 'Catálogo de controles'!J19/5*Parámetros!$B$8)/SUM(Parámetros!$B$4:$B$8)*100</f>
        <v>0</v>
      </c>
      <c r="E19" s="6">
        <f>(MIN('Catálogo de controles'!K19/20,1)*Parámetros!$B$9 + MIN('Catálogo de controles'!L19/25,1)*Parámetros!$B$10 + MIN('Catálogo de controles'!M19/100,1)*Parámetros!$B$11 + MIN('Catálogo de controles'!N19/5,1)*Parámetros!$B$12 + MIN('Catálogo de controles'!O19/12,1)*Parámetros!$B$13 + 'Catálogo de controles'!P19/5*Parámetros!$B$14)/SUM(Parámetros!$B$9:$B$14)*100</f>
        <v>0</v>
      </c>
      <c r="F19" s="6">
        <f t="shared" si="0"/>
        <v>0</v>
      </c>
      <c r="G19" s="6">
        <f t="shared" si="1"/>
        <v>0</v>
      </c>
      <c r="H19" t="str">
        <f>IF(A19="","",IF(AND(D19&gt;=75,E19&lt;40,G19&gt;=Parámetros!$B$15),"Crítico y eficaz",IF(AND(D19&gt;=55,E19&gt;=40,G19&gt;=Parámetros!$B$16),"Útil pero mal calibrado",IF(AND(E19&gt;=Parámetros!$B$17,D19&lt;55),"Redundante","Ornamental o fatigado"))))</f>
        <v>Ornamental o fatigado</v>
      </c>
      <c r="I19" t="str">
        <f>IF(A19="","",IF(E19&gt;=Parámetros!$B$18,"Alta",IF(E19&gt;=50,"Media","Baja")))</f>
        <v>Baja</v>
      </c>
      <c r="J19" t="str">
        <f t="shared" si="2"/>
        <v>Revisar valor o retirar</v>
      </c>
      <c r="K19">
        <f>'Catálogo de controles'!F19</f>
        <v>0</v>
      </c>
      <c r="L19">
        <f>'Catálogo de controles'!G19</f>
        <v>0</v>
      </c>
      <c r="M19">
        <f>'Catálogo de controles'!N19</f>
        <v>0</v>
      </c>
      <c r="N19">
        <f>'Catálogo de controles'!K19</f>
        <v>0</v>
      </c>
    </row>
    <row r="20" spans="1:14" x14ac:dyDescent="0.2">
      <c r="A20">
        <f>'Catálogo de controles'!A20</f>
        <v>0</v>
      </c>
      <c r="B20">
        <f>'Catálogo de controles'!B20</f>
        <v>0</v>
      </c>
      <c r="C20">
        <f>'Catálogo de controles'!C20</f>
        <v>0</v>
      </c>
      <c r="D20" s="6">
        <f>('Catálogo de controles'!F20/5*Parámetros!$B$4 + 'Catálogo de controles'!G20*Parámetros!$B$5 + 'Catálogo de controles'!H20/5*Parámetros!$B$6 + 'Catálogo de controles'!I20/5*Parámetros!$B$7 + 'Catálogo de controles'!J20/5*Parámetros!$B$8)/SUM(Parámetros!$B$4:$B$8)*100</f>
        <v>0</v>
      </c>
      <c r="E20" s="6">
        <f>(MIN('Catálogo de controles'!K20/20,1)*Parámetros!$B$9 + MIN('Catálogo de controles'!L20/25,1)*Parámetros!$B$10 + MIN('Catálogo de controles'!M20/100,1)*Parámetros!$B$11 + MIN('Catálogo de controles'!N20/5,1)*Parámetros!$B$12 + MIN('Catálogo de controles'!O20/12,1)*Parámetros!$B$13 + 'Catálogo de controles'!P20/5*Parámetros!$B$14)/SUM(Parámetros!$B$9:$B$14)*100</f>
        <v>0</v>
      </c>
      <c r="F20" s="6">
        <f t="shared" si="0"/>
        <v>0</v>
      </c>
      <c r="G20" s="6">
        <f t="shared" si="1"/>
        <v>0</v>
      </c>
      <c r="H20" t="str">
        <f>IF(A20="","",IF(AND(D20&gt;=75,E20&lt;40,G20&gt;=Parámetros!$B$15),"Crítico y eficaz",IF(AND(D20&gt;=55,E20&gt;=40,G20&gt;=Parámetros!$B$16),"Útil pero mal calibrado",IF(AND(E20&gt;=Parámetros!$B$17,D20&lt;55),"Redundante","Ornamental o fatigado"))))</f>
        <v>Ornamental o fatigado</v>
      </c>
      <c r="I20" t="str">
        <f>IF(A20="","",IF(E20&gt;=Parámetros!$B$18,"Alta",IF(E20&gt;=50,"Media","Baja")))</f>
        <v>Baja</v>
      </c>
      <c r="J20" t="str">
        <f t="shared" si="2"/>
        <v>Revisar valor o retirar</v>
      </c>
      <c r="K20">
        <f>'Catálogo de controles'!F20</f>
        <v>0</v>
      </c>
      <c r="L20">
        <f>'Catálogo de controles'!G20</f>
        <v>0</v>
      </c>
      <c r="M20">
        <f>'Catálogo de controles'!N20</f>
        <v>0</v>
      </c>
      <c r="N20">
        <f>'Catálogo de controles'!K20</f>
        <v>0</v>
      </c>
    </row>
    <row r="21" spans="1:14" x14ac:dyDescent="0.2">
      <c r="A21">
        <f>'Catálogo de controles'!A21</f>
        <v>0</v>
      </c>
      <c r="B21">
        <f>'Catálogo de controles'!B21</f>
        <v>0</v>
      </c>
      <c r="C21">
        <f>'Catálogo de controles'!C21</f>
        <v>0</v>
      </c>
      <c r="D21" s="6">
        <f>('Catálogo de controles'!F21/5*Parámetros!$B$4 + 'Catálogo de controles'!G21*Parámetros!$B$5 + 'Catálogo de controles'!H21/5*Parámetros!$B$6 + 'Catálogo de controles'!I21/5*Parámetros!$B$7 + 'Catálogo de controles'!J21/5*Parámetros!$B$8)/SUM(Parámetros!$B$4:$B$8)*100</f>
        <v>0</v>
      </c>
      <c r="E21" s="6">
        <f>(MIN('Catálogo de controles'!K21/20,1)*Parámetros!$B$9 + MIN('Catálogo de controles'!L21/25,1)*Parámetros!$B$10 + MIN('Catálogo de controles'!M21/100,1)*Parámetros!$B$11 + MIN('Catálogo de controles'!N21/5,1)*Parámetros!$B$12 + MIN('Catálogo de controles'!O21/12,1)*Parámetros!$B$13 + 'Catálogo de controles'!P21/5*Parámetros!$B$14)/SUM(Parámetros!$B$9:$B$14)*100</f>
        <v>0</v>
      </c>
      <c r="F21" s="6">
        <f t="shared" si="0"/>
        <v>0</v>
      </c>
      <c r="G21" s="6">
        <f t="shared" si="1"/>
        <v>0</v>
      </c>
      <c r="H21" t="str">
        <f>IF(A21="","",IF(AND(D21&gt;=75,E21&lt;40,G21&gt;=Parámetros!$B$15),"Crítico y eficaz",IF(AND(D21&gt;=55,E21&gt;=40,G21&gt;=Parámetros!$B$16),"Útil pero mal calibrado",IF(AND(E21&gt;=Parámetros!$B$17,D21&lt;55),"Redundante","Ornamental o fatigado"))))</f>
        <v>Ornamental o fatigado</v>
      </c>
      <c r="I21" t="str">
        <f>IF(A21="","",IF(E21&gt;=Parámetros!$B$18,"Alta",IF(E21&gt;=50,"Media","Baja")))</f>
        <v>Baja</v>
      </c>
      <c r="J21" t="str">
        <f t="shared" si="2"/>
        <v>Revisar valor o retirar</v>
      </c>
      <c r="K21">
        <f>'Catálogo de controles'!F21</f>
        <v>0</v>
      </c>
      <c r="L21">
        <f>'Catálogo de controles'!G21</f>
        <v>0</v>
      </c>
      <c r="M21">
        <f>'Catálogo de controles'!N21</f>
        <v>0</v>
      </c>
      <c r="N21">
        <f>'Catálogo de controles'!K21</f>
        <v>0</v>
      </c>
    </row>
    <row r="22" spans="1:14" x14ac:dyDescent="0.2">
      <c r="A22">
        <f>'Catálogo de controles'!A22</f>
        <v>0</v>
      </c>
      <c r="B22">
        <f>'Catálogo de controles'!B22</f>
        <v>0</v>
      </c>
      <c r="C22">
        <f>'Catálogo de controles'!C22</f>
        <v>0</v>
      </c>
      <c r="D22" s="6">
        <f>('Catálogo de controles'!F22/5*Parámetros!$B$4 + 'Catálogo de controles'!G22*Parámetros!$B$5 + 'Catálogo de controles'!H22/5*Parámetros!$B$6 + 'Catálogo de controles'!I22/5*Parámetros!$B$7 + 'Catálogo de controles'!J22/5*Parámetros!$B$8)/SUM(Parámetros!$B$4:$B$8)*100</f>
        <v>0</v>
      </c>
      <c r="E22" s="6">
        <f>(MIN('Catálogo de controles'!K22/20,1)*Parámetros!$B$9 + MIN('Catálogo de controles'!L22/25,1)*Parámetros!$B$10 + MIN('Catálogo de controles'!M22/100,1)*Parámetros!$B$11 + MIN('Catálogo de controles'!N22/5,1)*Parámetros!$B$12 + MIN('Catálogo de controles'!O22/12,1)*Parámetros!$B$13 + 'Catálogo de controles'!P22/5*Parámetros!$B$14)/SUM(Parámetros!$B$9:$B$14)*100</f>
        <v>0</v>
      </c>
      <c r="F22" s="6">
        <f t="shared" si="0"/>
        <v>0</v>
      </c>
      <c r="G22" s="6">
        <f t="shared" si="1"/>
        <v>0</v>
      </c>
      <c r="H22" t="str">
        <f>IF(A22="","",IF(AND(D22&gt;=75,E22&lt;40,G22&gt;=Parámetros!$B$15),"Crítico y eficaz",IF(AND(D22&gt;=55,E22&gt;=40,G22&gt;=Parámetros!$B$16),"Útil pero mal calibrado",IF(AND(E22&gt;=Parámetros!$B$17,D22&lt;55),"Redundante","Ornamental o fatigado"))))</f>
        <v>Ornamental o fatigado</v>
      </c>
      <c r="I22" t="str">
        <f>IF(A22="","",IF(E22&gt;=Parámetros!$B$18,"Alta",IF(E22&gt;=50,"Media","Baja")))</f>
        <v>Baja</v>
      </c>
      <c r="J22" t="str">
        <f t="shared" si="2"/>
        <v>Revisar valor o retirar</v>
      </c>
      <c r="K22">
        <f>'Catálogo de controles'!F22</f>
        <v>0</v>
      </c>
      <c r="L22">
        <f>'Catálogo de controles'!G22</f>
        <v>0</v>
      </c>
      <c r="M22">
        <f>'Catálogo de controles'!N22</f>
        <v>0</v>
      </c>
      <c r="N22">
        <f>'Catálogo de controles'!K22</f>
        <v>0</v>
      </c>
    </row>
    <row r="23" spans="1:14" x14ac:dyDescent="0.2">
      <c r="A23">
        <f>'Catálogo de controles'!A23</f>
        <v>0</v>
      </c>
      <c r="B23">
        <f>'Catálogo de controles'!B23</f>
        <v>0</v>
      </c>
      <c r="C23">
        <f>'Catálogo de controles'!C23</f>
        <v>0</v>
      </c>
      <c r="D23" s="6">
        <f>('Catálogo de controles'!F23/5*Parámetros!$B$4 + 'Catálogo de controles'!G23*Parámetros!$B$5 + 'Catálogo de controles'!H23/5*Parámetros!$B$6 + 'Catálogo de controles'!I23/5*Parámetros!$B$7 + 'Catálogo de controles'!J23/5*Parámetros!$B$8)/SUM(Parámetros!$B$4:$B$8)*100</f>
        <v>0</v>
      </c>
      <c r="E23" s="6">
        <f>(MIN('Catálogo de controles'!K23/20,1)*Parámetros!$B$9 + MIN('Catálogo de controles'!L23/25,1)*Parámetros!$B$10 + MIN('Catálogo de controles'!M23/100,1)*Parámetros!$B$11 + MIN('Catálogo de controles'!N23/5,1)*Parámetros!$B$12 + MIN('Catálogo de controles'!O23/12,1)*Parámetros!$B$13 + 'Catálogo de controles'!P23/5*Parámetros!$B$14)/SUM(Parámetros!$B$9:$B$14)*100</f>
        <v>0</v>
      </c>
      <c r="F23" s="6">
        <f t="shared" si="0"/>
        <v>0</v>
      </c>
      <c r="G23" s="6">
        <f t="shared" si="1"/>
        <v>0</v>
      </c>
      <c r="H23" t="str">
        <f>IF(A23="","",IF(AND(D23&gt;=75,E23&lt;40,G23&gt;=Parámetros!$B$15),"Crítico y eficaz",IF(AND(D23&gt;=55,E23&gt;=40,G23&gt;=Parámetros!$B$16),"Útil pero mal calibrado",IF(AND(E23&gt;=Parámetros!$B$17,D23&lt;55),"Redundante","Ornamental o fatigado"))))</f>
        <v>Ornamental o fatigado</v>
      </c>
      <c r="I23" t="str">
        <f>IF(A23="","",IF(E23&gt;=Parámetros!$B$18,"Alta",IF(E23&gt;=50,"Media","Baja")))</f>
        <v>Baja</v>
      </c>
      <c r="J23" t="str">
        <f t="shared" si="2"/>
        <v>Revisar valor o retirar</v>
      </c>
      <c r="K23">
        <f>'Catálogo de controles'!F23</f>
        <v>0</v>
      </c>
      <c r="L23">
        <f>'Catálogo de controles'!G23</f>
        <v>0</v>
      </c>
      <c r="M23">
        <f>'Catálogo de controles'!N23</f>
        <v>0</v>
      </c>
      <c r="N23">
        <f>'Catálogo de controles'!K23</f>
        <v>0</v>
      </c>
    </row>
    <row r="24" spans="1:14" x14ac:dyDescent="0.2">
      <c r="A24">
        <f>'Catálogo de controles'!A24</f>
        <v>0</v>
      </c>
      <c r="B24">
        <f>'Catálogo de controles'!B24</f>
        <v>0</v>
      </c>
      <c r="C24">
        <f>'Catálogo de controles'!C24</f>
        <v>0</v>
      </c>
      <c r="D24" s="6">
        <f>('Catálogo de controles'!F24/5*Parámetros!$B$4 + 'Catálogo de controles'!G24*Parámetros!$B$5 + 'Catálogo de controles'!H24/5*Parámetros!$B$6 + 'Catálogo de controles'!I24/5*Parámetros!$B$7 + 'Catálogo de controles'!J24/5*Parámetros!$B$8)/SUM(Parámetros!$B$4:$B$8)*100</f>
        <v>0</v>
      </c>
      <c r="E24" s="6">
        <f>(MIN('Catálogo de controles'!K24/20,1)*Parámetros!$B$9 + MIN('Catálogo de controles'!L24/25,1)*Parámetros!$B$10 + MIN('Catálogo de controles'!M24/100,1)*Parámetros!$B$11 + MIN('Catálogo de controles'!N24/5,1)*Parámetros!$B$12 + MIN('Catálogo de controles'!O24/12,1)*Parámetros!$B$13 + 'Catálogo de controles'!P24/5*Parámetros!$B$14)/SUM(Parámetros!$B$9:$B$14)*100</f>
        <v>0</v>
      </c>
      <c r="F24" s="6">
        <f t="shared" si="0"/>
        <v>0</v>
      </c>
      <c r="G24" s="6">
        <f t="shared" si="1"/>
        <v>0</v>
      </c>
      <c r="H24" t="str">
        <f>IF(A24="","",IF(AND(D24&gt;=75,E24&lt;40,G24&gt;=Parámetros!$B$15),"Crítico y eficaz",IF(AND(D24&gt;=55,E24&gt;=40,G24&gt;=Parámetros!$B$16),"Útil pero mal calibrado",IF(AND(E24&gt;=Parámetros!$B$17,D24&lt;55),"Redundante","Ornamental o fatigado"))))</f>
        <v>Ornamental o fatigado</v>
      </c>
      <c r="I24" t="str">
        <f>IF(A24="","",IF(E24&gt;=Parámetros!$B$18,"Alta",IF(E24&gt;=50,"Media","Baja")))</f>
        <v>Baja</v>
      </c>
      <c r="J24" t="str">
        <f t="shared" si="2"/>
        <v>Revisar valor o retirar</v>
      </c>
      <c r="K24">
        <f>'Catálogo de controles'!F24</f>
        <v>0</v>
      </c>
      <c r="L24">
        <f>'Catálogo de controles'!G24</f>
        <v>0</v>
      </c>
      <c r="M24">
        <f>'Catálogo de controles'!N24</f>
        <v>0</v>
      </c>
      <c r="N24">
        <f>'Catálogo de controles'!K24</f>
        <v>0</v>
      </c>
    </row>
    <row r="25" spans="1:14" x14ac:dyDescent="0.2">
      <c r="A25">
        <f>'Catálogo de controles'!A25</f>
        <v>0</v>
      </c>
      <c r="B25">
        <f>'Catálogo de controles'!B25</f>
        <v>0</v>
      </c>
      <c r="C25">
        <f>'Catálogo de controles'!C25</f>
        <v>0</v>
      </c>
      <c r="D25" s="6">
        <f>('Catálogo de controles'!F25/5*Parámetros!$B$4 + 'Catálogo de controles'!G25*Parámetros!$B$5 + 'Catálogo de controles'!H25/5*Parámetros!$B$6 + 'Catálogo de controles'!I25/5*Parámetros!$B$7 + 'Catálogo de controles'!J25/5*Parámetros!$B$8)/SUM(Parámetros!$B$4:$B$8)*100</f>
        <v>0</v>
      </c>
      <c r="E25" s="6">
        <f>(MIN('Catálogo de controles'!K25/20,1)*Parámetros!$B$9 + MIN('Catálogo de controles'!L25/25,1)*Parámetros!$B$10 + MIN('Catálogo de controles'!M25/100,1)*Parámetros!$B$11 + MIN('Catálogo de controles'!N25/5,1)*Parámetros!$B$12 + MIN('Catálogo de controles'!O25/12,1)*Parámetros!$B$13 + 'Catálogo de controles'!P25/5*Parámetros!$B$14)/SUM(Parámetros!$B$9:$B$14)*100</f>
        <v>0</v>
      </c>
      <c r="F25" s="6">
        <f t="shared" si="0"/>
        <v>0</v>
      </c>
      <c r="G25" s="6">
        <f t="shared" si="1"/>
        <v>0</v>
      </c>
      <c r="H25" t="str">
        <f>IF(A25="","",IF(AND(D25&gt;=75,E25&lt;40,G25&gt;=Parámetros!$B$15),"Crítico y eficaz",IF(AND(D25&gt;=55,E25&gt;=40,G25&gt;=Parámetros!$B$16),"Útil pero mal calibrado",IF(AND(E25&gt;=Parámetros!$B$17,D25&lt;55),"Redundante","Ornamental o fatigado"))))</f>
        <v>Ornamental o fatigado</v>
      </c>
      <c r="I25" t="str">
        <f>IF(A25="","",IF(E25&gt;=Parámetros!$B$18,"Alta",IF(E25&gt;=50,"Media","Baja")))</f>
        <v>Baja</v>
      </c>
      <c r="J25" t="str">
        <f t="shared" si="2"/>
        <v>Revisar valor o retirar</v>
      </c>
      <c r="K25">
        <f>'Catálogo de controles'!F25</f>
        <v>0</v>
      </c>
      <c r="L25">
        <f>'Catálogo de controles'!G25</f>
        <v>0</v>
      </c>
      <c r="M25">
        <f>'Catálogo de controles'!N25</f>
        <v>0</v>
      </c>
      <c r="N25">
        <f>'Catálogo de controles'!K25</f>
        <v>0</v>
      </c>
    </row>
    <row r="26" spans="1:14" x14ac:dyDescent="0.2">
      <c r="A26">
        <f>'Catálogo de controles'!A26</f>
        <v>0</v>
      </c>
      <c r="B26">
        <f>'Catálogo de controles'!B26</f>
        <v>0</v>
      </c>
      <c r="C26">
        <f>'Catálogo de controles'!C26</f>
        <v>0</v>
      </c>
      <c r="D26" s="6">
        <f>('Catálogo de controles'!F26/5*Parámetros!$B$4 + 'Catálogo de controles'!G26*Parámetros!$B$5 + 'Catálogo de controles'!H26/5*Parámetros!$B$6 + 'Catálogo de controles'!I26/5*Parámetros!$B$7 + 'Catálogo de controles'!J26/5*Parámetros!$B$8)/SUM(Parámetros!$B$4:$B$8)*100</f>
        <v>0</v>
      </c>
      <c r="E26" s="6">
        <f>(MIN('Catálogo de controles'!K26/20,1)*Parámetros!$B$9 + MIN('Catálogo de controles'!L26/25,1)*Parámetros!$B$10 + MIN('Catálogo de controles'!M26/100,1)*Parámetros!$B$11 + MIN('Catálogo de controles'!N26/5,1)*Parámetros!$B$12 + MIN('Catálogo de controles'!O26/12,1)*Parámetros!$B$13 + 'Catálogo de controles'!P26/5*Parámetros!$B$14)/SUM(Parámetros!$B$9:$B$14)*100</f>
        <v>0</v>
      </c>
      <c r="F26" s="6">
        <f t="shared" si="0"/>
        <v>0</v>
      </c>
      <c r="G26" s="6">
        <f t="shared" si="1"/>
        <v>0</v>
      </c>
      <c r="H26" t="str">
        <f>IF(A26="","",IF(AND(D26&gt;=75,E26&lt;40,G26&gt;=Parámetros!$B$15),"Crítico y eficaz",IF(AND(D26&gt;=55,E26&gt;=40,G26&gt;=Parámetros!$B$16),"Útil pero mal calibrado",IF(AND(E26&gt;=Parámetros!$B$17,D26&lt;55),"Redundante","Ornamental o fatigado"))))</f>
        <v>Ornamental o fatigado</v>
      </c>
      <c r="I26" t="str">
        <f>IF(A26="","",IF(E26&gt;=Parámetros!$B$18,"Alta",IF(E26&gt;=50,"Media","Baja")))</f>
        <v>Baja</v>
      </c>
      <c r="J26" t="str">
        <f t="shared" si="2"/>
        <v>Revisar valor o retirar</v>
      </c>
      <c r="K26">
        <f>'Catálogo de controles'!F26</f>
        <v>0</v>
      </c>
      <c r="L26">
        <f>'Catálogo de controles'!G26</f>
        <v>0</v>
      </c>
      <c r="M26">
        <f>'Catálogo de controles'!N26</f>
        <v>0</v>
      </c>
      <c r="N26">
        <f>'Catálogo de controles'!K26</f>
        <v>0</v>
      </c>
    </row>
    <row r="27" spans="1:14" x14ac:dyDescent="0.2">
      <c r="A27">
        <f>'Catálogo de controles'!A27</f>
        <v>0</v>
      </c>
      <c r="B27">
        <f>'Catálogo de controles'!B27</f>
        <v>0</v>
      </c>
      <c r="C27">
        <f>'Catálogo de controles'!C27</f>
        <v>0</v>
      </c>
      <c r="D27" s="6">
        <f>('Catálogo de controles'!F27/5*Parámetros!$B$4 + 'Catálogo de controles'!G27*Parámetros!$B$5 + 'Catálogo de controles'!H27/5*Parámetros!$B$6 + 'Catálogo de controles'!I27/5*Parámetros!$B$7 + 'Catálogo de controles'!J27/5*Parámetros!$B$8)/SUM(Parámetros!$B$4:$B$8)*100</f>
        <v>0</v>
      </c>
      <c r="E27" s="6">
        <f>(MIN('Catálogo de controles'!K27/20,1)*Parámetros!$B$9 + MIN('Catálogo de controles'!L27/25,1)*Parámetros!$B$10 + MIN('Catálogo de controles'!M27/100,1)*Parámetros!$B$11 + MIN('Catálogo de controles'!N27/5,1)*Parámetros!$B$12 + MIN('Catálogo de controles'!O27/12,1)*Parámetros!$B$13 + 'Catálogo de controles'!P27/5*Parámetros!$B$14)/SUM(Parámetros!$B$9:$B$14)*100</f>
        <v>0</v>
      </c>
      <c r="F27" s="6">
        <f t="shared" si="0"/>
        <v>0</v>
      </c>
      <c r="G27" s="6">
        <f t="shared" si="1"/>
        <v>0</v>
      </c>
      <c r="H27" t="str">
        <f>IF(A27="","",IF(AND(D27&gt;=75,E27&lt;40,G27&gt;=Parámetros!$B$15),"Crítico y eficaz",IF(AND(D27&gt;=55,E27&gt;=40,G27&gt;=Parámetros!$B$16),"Útil pero mal calibrado",IF(AND(E27&gt;=Parámetros!$B$17,D27&lt;55),"Redundante","Ornamental o fatigado"))))</f>
        <v>Ornamental o fatigado</v>
      </c>
      <c r="I27" t="str">
        <f>IF(A27="","",IF(E27&gt;=Parámetros!$B$18,"Alta",IF(E27&gt;=50,"Media","Baja")))</f>
        <v>Baja</v>
      </c>
      <c r="J27" t="str">
        <f t="shared" si="2"/>
        <v>Revisar valor o retirar</v>
      </c>
      <c r="K27">
        <f>'Catálogo de controles'!F27</f>
        <v>0</v>
      </c>
      <c r="L27">
        <f>'Catálogo de controles'!G27</f>
        <v>0</v>
      </c>
      <c r="M27">
        <f>'Catálogo de controles'!N27</f>
        <v>0</v>
      </c>
      <c r="N27">
        <f>'Catálogo de controles'!K27</f>
        <v>0</v>
      </c>
    </row>
    <row r="28" spans="1:14" x14ac:dyDescent="0.2">
      <c r="A28">
        <f>'Catálogo de controles'!A28</f>
        <v>0</v>
      </c>
      <c r="B28">
        <f>'Catálogo de controles'!B28</f>
        <v>0</v>
      </c>
      <c r="C28">
        <f>'Catálogo de controles'!C28</f>
        <v>0</v>
      </c>
      <c r="D28" s="6">
        <f>('Catálogo de controles'!F28/5*Parámetros!$B$4 + 'Catálogo de controles'!G28*Parámetros!$B$5 + 'Catálogo de controles'!H28/5*Parámetros!$B$6 + 'Catálogo de controles'!I28/5*Parámetros!$B$7 + 'Catálogo de controles'!J28/5*Parámetros!$B$8)/SUM(Parámetros!$B$4:$B$8)*100</f>
        <v>0</v>
      </c>
      <c r="E28" s="6">
        <f>(MIN('Catálogo de controles'!K28/20,1)*Parámetros!$B$9 + MIN('Catálogo de controles'!L28/25,1)*Parámetros!$B$10 + MIN('Catálogo de controles'!M28/100,1)*Parámetros!$B$11 + MIN('Catálogo de controles'!N28/5,1)*Parámetros!$B$12 + MIN('Catálogo de controles'!O28/12,1)*Parámetros!$B$13 + 'Catálogo de controles'!P28/5*Parámetros!$B$14)/SUM(Parámetros!$B$9:$B$14)*100</f>
        <v>0</v>
      </c>
      <c r="F28" s="6">
        <f t="shared" si="0"/>
        <v>0</v>
      </c>
      <c r="G28" s="6">
        <f t="shared" si="1"/>
        <v>0</v>
      </c>
      <c r="H28" t="str">
        <f>IF(A28="","",IF(AND(D28&gt;=75,E28&lt;40,G28&gt;=Parámetros!$B$15),"Crítico y eficaz",IF(AND(D28&gt;=55,E28&gt;=40,G28&gt;=Parámetros!$B$16),"Útil pero mal calibrado",IF(AND(E28&gt;=Parámetros!$B$17,D28&lt;55),"Redundante","Ornamental o fatigado"))))</f>
        <v>Ornamental o fatigado</v>
      </c>
      <c r="I28" t="str">
        <f>IF(A28="","",IF(E28&gt;=Parámetros!$B$18,"Alta",IF(E28&gt;=50,"Media","Baja")))</f>
        <v>Baja</v>
      </c>
      <c r="J28" t="str">
        <f t="shared" si="2"/>
        <v>Revisar valor o retirar</v>
      </c>
      <c r="K28">
        <f>'Catálogo de controles'!F28</f>
        <v>0</v>
      </c>
      <c r="L28">
        <f>'Catálogo de controles'!G28</f>
        <v>0</v>
      </c>
      <c r="M28">
        <f>'Catálogo de controles'!N28</f>
        <v>0</v>
      </c>
      <c r="N28">
        <f>'Catálogo de controles'!K28</f>
        <v>0</v>
      </c>
    </row>
    <row r="29" spans="1:14" x14ac:dyDescent="0.2">
      <c r="A29">
        <f>'Catálogo de controles'!A29</f>
        <v>0</v>
      </c>
      <c r="B29">
        <f>'Catálogo de controles'!B29</f>
        <v>0</v>
      </c>
      <c r="C29">
        <f>'Catálogo de controles'!C29</f>
        <v>0</v>
      </c>
      <c r="D29" s="6">
        <f>('Catálogo de controles'!F29/5*Parámetros!$B$4 + 'Catálogo de controles'!G29*Parámetros!$B$5 + 'Catálogo de controles'!H29/5*Parámetros!$B$6 + 'Catálogo de controles'!I29/5*Parámetros!$B$7 + 'Catálogo de controles'!J29/5*Parámetros!$B$8)/SUM(Parámetros!$B$4:$B$8)*100</f>
        <v>0</v>
      </c>
      <c r="E29" s="6">
        <f>(MIN('Catálogo de controles'!K29/20,1)*Parámetros!$B$9 + MIN('Catálogo de controles'!L29/25,1)*Parámetros!$B$10 + MIN('Catálogo de controles'!M29/100,1)*Parámetros!$B$11 + MIN('Catálogo de controles'!N29/5,1)*Parámetros!$B$12 + MIN('Catálogo de controles'!O29/12,1)*Parámetros!$B$13 + 'Catálogo de controles'!P29/5*Parámetros!$B$14)/SUM(Parámetros!$B$9:$B$14)*100</f>
        <v>0</v>
      </c>
      <c r="F29" s="6">
        <f t="shared" si="0"/>
        <v>0</v>
      </c>
      <c r="G29" s="6">
        <f t="shared" si="1"/>
        <v>0</v>
      </c>
      <c r="H29" t="str">
        <f>IF(A29="","",IF(AND(D29&gt;=75,E29&lt;40,G29&gt;=Parámetros!$B$15),"Crítico y eficaz",IF(AND(D29&gt;=55,E29&gt;=40,G29&gt;=Parámetros!$B$16),"Útil pero mal calibrado",IF(AND(E29&gt;=Parámetros!$B$17,D29&lt;55),"Redundante","Ornamental o fatigado"))))</f>
        <v>Ornamental o fatigado</v>
      </c>
      <c r="I29" t="str">
        <f>IF(A29="","",IF(E29&gt;=Parámetros!$B$18,"Alta",IF(E29&gt;=50,"Media","Baja")))</f>
        <v>Baja</v>
      </c>
      <c r="J29" t="str">
        <f t="shared" si="2"/>
        <v>Revisar valor o retirar</v>
      </c>
      <c r="K29">
        <f>'Catálogo de controles'!F29</f>
        <v>0</v>
      </c>
      <c r="L29">
        <f>'Catálogo de controles'!G29</f>
        <v>0</v>
      </c>
      <c r="M29">
        <f>'Catálogo de controles'!N29</f>
        <v>0</v>
      </c>
      <c r="N29">
        <f>'Catálogo de controles'!K29</f>
        <v>0</v>
      </c>
    </row>
    <row r="30" spans="1:14" x14ac:dyDescent="0.2">
      <c r="A30">
        <f>'Catálogo de controles'!A30</f>
        <v>0</v>
      </c>
      <c r="B30">
        <f>'Catálogo de controles'!B30</f>
        <v>0</v>
      </c>
      <c r="C30">
        <f>'Catálogo de controles'!C30</f>
        <v>0</v>
      </c>
      <c r="D30" s="6">
        <f>('Catálogo de controles'!F30/5*Parámetros!$B$4 + 'Catálogo de controles'!G30*Parámetros!$B$5 + 'Catálogo de controles'!H30/5*Parámetros!$B$6 + 'Catálogo de controles'!I30/5*Parámetros!$B$7 + 'Catálogo de controles'!J30/5*Parámetros!$B$8)/SUM(Parámetros!$B$4:$B$8)*100</f>
        <v>0</v>
      </c>
      <c r="E30" s="6">
        <f>(MIN('Catálogo de controles'!K30/20,1)*Parámetros!$B$9 + MIN('Catálogo de controles'!L30/25,1)*Parámetros!$B$10 + MIN('Catálogo de controles'!M30/100,1)*Parámetros!$B$11 + MIN('Catálogo de controles'!N30/5,1)*Parámetros!$B$12 + MIN('Catálogo de controles'!O30/12,1)*Parámetros!$B$13 + 'Catálogo de controles'!P30/5*Parámetros!$B$14)/SUM(Parámetros!$B$9:$B$14)*100</f>
        <v>0</v>
      </c>
      <c r="F30" s="6">
        <f t="shared" si="0"/>
        <v>0</v>
      </c>
      <c r="G30" s="6">
        <f t="shared" si="1"/>
        <v>0</v>
      </c>
      <c r="H30" t="str">
        <f>IF(A30="","",IF(AND(D30&gt;=75,E30&lt;40,G30&gt;=Parámetros!$B$15),"Crítico y eficaz",IF(AND(D30&gt;=55,E30&gt;=40,G30&gt;=Parámetros!$B$16),"Útil pero mal calibrado",IF(AND(E30&gt;=Parámetros!$B$17,D30&lt;55),"Redundante","Ornamental o fatigado"))))</f>
        <v>Ornamental o fatigado</v>
      </c>
      <c r="I30" t="str">
        <f>IF(A30="","",IF(E30&gt;=Parámetros!$B$18,"Alta",IF(E30&gt;=50,"Media","Baja")))</f>
        <v>Baja</v>
      </c>
      <c r="J30" t="str">
        <f t="shared" si="2"/>
        <v>Revisar valor o retirar</v>
      </c>
      <c r="K30">
        <f>'Catálogo de controles'!F30</f>
        <v>0</v>
      </c>
      <c r="L30">
        <f>'Catálogo de controles'!G30</f>
        <v>0</v>
      </c>
      <c r="M30">
        <f>'Catálogo de controles'!N30</f>
        <v>0</v>
      </c>
      <c r="N30">
        <f>'Catálogo de controles'!K30</f>
        <v>0</v>
      </c>
    </row>
    <row r="31" spans="1:14" x14ac:dyDescent="0.2">
      <c r="A31">
        <f>'Catálogo de controles'!A31</f>
        <v>0</v>
      </c>
      <c r="B31">
        <f>'Catálogo de controles'!B31</f>
        <v>0</v>
      </c>
      <c r="C31">
        <f>'Catálogo de controles'!C31</f>
        <v>0</v>
      </c>
      <c r="D31" s="6">
        <f>('Catálogo de controles'!F31/5*Parámetros!$B$4 + 'Catálogo de controles'!G31*Parámetros!$B$5 + 'Catálogo de controles'!H31/5*Parámetros!$B$6 + 'Catálogo de controles'!I31/5*Parámetros!$B$7 + 'Catálogo de controles'!J31/5*Parámetros!$B$8)/SUM(Parámetros!$B$4:$B$8)*100</f>
        <v>0</v>
      </c>
      <c r="E31" s="6">
        <f>(MIN('Catálogo de controles'!K31/20,1)*Parámetros!$B$9 + MIN('Catálogo de controles'!L31/25,1)*Parámetros!$B$10 + MIN('Catálogo de controles'!M31/100,1)*Parámetros!$B$11 + MIN('Catálogo de controles'!N31/5,1)*Parámetros!$B$12 + MIN('Catálogo de controles'!O31/12,1)*Parámetros!$B$13 + 'Catálogo de controles'!P31/5*Parámetros!$B$14)/SUM(Parámetros!$B$9:$B$14)*100</f>
        <v>0</v>
      </c>
      <c r="F31" s="6">
        <f t="shared" si="0"/>
        <v>0</v>
      </c>
      <c r="G31" s="6">
        <f t="shared" si="1"/>
        <v>0</v>
      </c>
      <c r="H31" t="str">
        <f>IF(A31="","",IF(AND(D31&gt;=75,E31&lt;40,G31&gt;=Parámetros!$B$15),"Crítico y eficaz",IF(AND(D31&gt;=55,E31&gt;=40,G31&gt;=Parámetros!$B$16),"Útil pero mal calibrado",IF(AND(E31&gt;=Parámetros!$B$17,D31&lt;55),"Redundante","Ornamental o fatigado"))))</f>
        <v>Ornamental o fatigado</v>
      </c>
      <c r="I31" t="str">
        <f>IF(A31="","",IF(E31&gt;=Parámetros!$B$18,"Alta",IF(E31&gt;=50,"Media","Baja")))</f>
        <v>Baja</v>
      </c>
      <c r="J31" t="str">
        <f t="shared" si="2"/>
        <v>Revisar valor o retirar</v>
      </c>
      <c r="K31">
        <f>'Catálogo de controles'!F31</f>
        <v>0</v>
      </c>
      <c r="L31">
        <f>'Catálogo de controles'!G31</f>
        <v>0</v>
      </c>
      <c r="M31">
        <f>'Catálogo de controles'!N31</f>
        <v>0</v>
      </c>
      <c r="N31">
        <f>'Catálogo de controles'!K31</f>
        <v>0</v>
      </c>
    </row>
    <row r="32" spans="1:14" x14ac:dyDescent="0.2">
      <c r="A32">
        <f>'Catálogo de controles'!A32</f>
        <v>0</v>
      </c>
      <c r="B32">
        <f>'Catálogo de controles'!B32</f>
        <v>0</v>
      </c>
      <c r="C32">
        <f>'Catálogo de controles'!C32</f>
        <v>0</v>
      </c>
      <c r="D32" s="6">
        <f>('Catálogo de controles'!F32/5*Parámetros!$B$4 + 'Catálogo de controles'!G32*Parámetros!$B$5 + 'Catálogo de controles'!H32/5*Parámetros!$B$6 + 'Catálogo de controles'!I32/5*Parámetros!$B$7 + 'Catálogo de controles'!J32/5*Parámetros!$B$8)/SUM(Parámetros!$B$4:$B$8)*100</f>
        <v>0</v>
      </c>
      <c r="E32" s="6">
        <f>(MIN('Catálogo de controles'!K32/20,1)*Parámetros!$B$9 + MIN('Catálogo de controles'!L32/25,1)*Parámetros!$B$10 + MIN('Catálogo de controles'!M32/100,1)*Parámetros!$B$11 + MIN('Catálogo de controles'!N32/5,1)*Parámetros!$B$12 + MIN('Catálogo de controles'!O32/12,1)*Parámetros!$B$13 + 'Catálogo de controles'!P32/5*Parámetros!$B$14)/SUM(Parámetros!$B$9:$B$14)*100</f>
        <v>0</v>
      </c>
      <c r="F32" s="6">
        <f t="shared" si="0"/>
        <v>0</v>
      </c>
      <c r="G32" s="6">
        <f t="shared" si="1"/>
        <v>0</v>
      </c>
      <c r="H32" t="str">
        <f>IF(A32="","",IF(AND(D32&gt;=75,E32&lt;40,G32&gt;=Parámetros!$B$15),"Crítico y eficaz",IF(AND(D32&gt;=55,E32&gt;=40,G32&gt;=Parámetros!$B$16),"Útil pero mal calibrado",IF(AND(E32&gt;=Parámetros!$B$17,D32&lt;55),"Redundante","Ornamental o fatigado"))))</f>
        <v>Ornamental o fatigado</v>
      </c>
      <c r="I32" t="str">
        <f>IF(A32="","",IF(E32&gt;=Parámetros!$B$18,"Alta",IF(E32&gt;=50,"Media","Baja")))</f>
        <v>Baja</v>
      </c>
      <c r="J32" t="str">
        <f t="shared" si="2"/>
        <v>Revisar valor o retirar</v>
      </c>
      <c r="K32">
        <f>'Catálogo de controles'!F32</f>
        <v>0</v>
      </c>
      <c r="L32">
        <f>'Catálogo de controles'!G32</f>
        <v>0</v>
      </c>
      <c r="M32">
        <f>'Catálogo de controles'!N32</f>
        <v>0</v>
      </c>
      <c r="N32">
        <f>'Catálogo de controles'!K32</f>
        <v>0</v>
      </c>
    </row>
    <row r="33" spans="1:14" x14ac:dyDescent="0.2">
      <c r="A33">
        <f>'Catálogo de controles'!A33</f>
        <v>0</v>
      </c>
      <c r="B33">
        <f>'Catálogo de controles'!B33</f>
        <v>0</v>
      </c>
      <c r="C33">
        <f>'Catálogo de controles'!C33</f>
        <v>0</v>
      </c>
      <c r="D33" s="6">
        <f>('Catálogo de controles'!F33/5*Parámetros!$B$4 + 'Catálogo de controles'!G33*Parámetros!$B$5 + 'Catálogo de controles'!H33/5*Parámetros!$B$6 + 'Catálogo de controles'!I33/5*Parámetros!$B$7 + 'Catálogo de controles'!J33/5*Parámetros!$B$8)/SUM(Parámetros!$B$4:$B$8)*100</f>
        <v>0</v>
      </c>
      <c r="E33" s="6">
        <f>(MIN('Catálogo de controles'!K33/20,1)*Parámetros!$B$9 + MIN('Catálogo de controles'!L33/25,1)*Parámetros!$B$10 + MIN('Catálogo de controles'!M33/100,1)*Parámetros!$B$11 + MIN('Catálogo de controles'!N33/5,1)*Parámetros!$B$12 + MIN('Catálogo de controles'!O33/12,1)*Parámetros!$B$13 + 'Catálogo de controles'!P33/5*Parámetros!$B$14)/SUM(Parámetros!$B$9:$B$14)*100</f>
        <v>0</v>
      </c>
      <c r="F33" s="6">
        <f t="shared" si="0"/>
        <v>0</v>
      </c>
      <c r="G33" s="6">
        <f t="shared" si="1"/>
        <v>0</v>
      </c>
      <c r="H33" t="str">
        <f>IF(A33="","",IF(AND(D33&gt;=75,E33&lt;40,G33&gt;=Parámetros!$B$15),"Crítico y eficaz",IF(AND(D33&gt;=55,E33&gt;=40,G33&gt;=Parámetros!$B$16),"Útil pero mal calibrado",IF(AND(E33&gt;=Parámetros!$B$17,D33&lt;55),"Redundante","Ornamental o fatigado"))))</f>
        <v>Ornamental o fatigado</v>
      </c>
      <c r="I33" t="str">
        <f>IF(A33="","",IF(E33&gt;=Parámetros!$B$18,"Alta",IF(E33&gt;=50,"Media","Baja")))</f>
        <v>Baja</v>
      </c>
      <c r="J33" t="str">
        <f t="shared" si="2"/>
        <v>Revisar valor o retirar</v>
      </c>
      <c r="K33">
        <f>'Catálogo de controles'!F33</f>
        <v>0</v>
      </c>
      <c r="L33">
        <f>'Catálogo de controles'!G33</f>
        <v>0</v>
      </c>
      <c r="M33">
        <f>'Catálogo de controles'!N33</f>
        <v>0</v>
      </c>
      <c r="N33">
        <f>'Catálogo de controles'!K33</f>
        <v>0</v>
      </c>
    </row>
    <row r="34" spans="1:14" x14ac:dyDescent="0.2">
      <c r="A34">
        <f>'Catálogo de controles'!A34</f>
        <v>0</v>
      </c>
      <c r="B34">
        <f>'Catálogo de controles'!B34</f>
        <v>0</v>
      </c>
      <c r="C34">
        <f>'Catálogo de controles'!C34</f>
        <v>0</v>
      </c>
      <c r="D34" s="6">
        <f>('Catálogo de controles'!F34/5*Parámetros!$B$4 + 'Catálogo de controles'!G34*Parámetros!$B$5 + 'Catálogo de controles'!H34/5*Parámetros!$B$6 + 'Catálogo de controles'!I34/5*Parámetros!$B$7 + 'Catálogo de controles'!J34/5*Parámetros!$B$8)/SUM(Parámetros!$B$4:$B$8)*100</f>
        <v>0</v>
      </c>
      <c r="E34" s="6">
        <f>(MIN('Catálogo de controles'!K34/20,1)*Parámetros!$B$9 + MIN('Catálogo de controles'!L34/25,1)*Parámetros!$B$10 + MIN('Catálogo de controles'!M34/100,1)*Parámetros!$B$11 + MIN('Catálogo de controles'!N34/5,1)*Parámetros!$B$12 + MIN('Catálogo de controles'!O34/12,1)*Parámetros!$B$13 + 'Catálogo de controles'!P34/5*Parámetros!$B$14)/SUM(Parámetros!$B$9:$B$14)*100</f>
        <v>0</v>
      </c>
      <c r="F34" s="6">
        <f t="shared" si="0"/>
        <v>0</v>
      </c>
      <c r="G34" s="6">
        <f t="shared" si="1"/>
        <v>0</v>
      </c>
      <c r="H34" t="str">
        <f>IF(A34="","",IF(AND(D34&gt;=75,E34&lt;40,G34&gt;=Parámetros!$B$15),"Crítico y eficaz",IF(AND(D34&gt;=55,E34&gt;=40,G34&gt;=Parámetros!$B$16),"Útil pero mal calibrado",IF(AND(E34&gt;=Parámetros!$B$17,D34&lt;55),"Redundante","Ornamental o fatigado"))))</f>
        <v>Ornamental o fatigado</v>
      </c>
      <c r="I34" t="str">
        <f>IF(A34="","",IF(E34&gt;=Parámetros!$B$18,"Alta",IF(E34&gt;=50,"Media","Baja")))</f>
        <v>Baja</v>
      </c>
      <c r="J34" t="str">
        <f t="shared" si="2"/>
        <v>Revisar valor o retirar</v>
      </c>
      <c r="K34">
        <f>'Catálogo de controles'!F34</f>
        <v>0</v>
      </c>
      <c r="L34">
        <f>'Catálogo de controles'!G34</f>
        <v>0</v>
      </c>
      <c r="M34">
        <f>'Catálogo de controles'!N34</f>
        <v>0</v>
      </c>
      <c r="N34">
        <f>'Catálogo de controles'!K34</f>
        <v>0</v>
      </c>
    </row>
    <row r="35" spans="1:14" x14ac:dyDescent="0.2">
      <c r="A35">
        <f>'Catálogo de controles'!A35</f>
        <v>0</v>
      </c>
      <c r="B35">
        <f>'Catálogo de controles'!B35</f>
        <v>0</v>
      </c>
      <c r="C35">
        <f>'Catálogo de controles'!C35</f>
        <v>0</v>
      </c>
      <c r="D35" s="6">
        <f>('Catálogo de controles'!F35/5*Parámetros!$B$4 + 'Catálogo de controles'!G35*Parámetros!$B$5 + 'Catálogo de controles'!H35/5*Parámetros!$B$6 + 'Catálogo de controles'!I35/5*Parámetros!$B$7 + 'Catálogo de controles'!J35/5*Parámetros!$B$8)/SUM(Parámetros!$B$4:$B$8)*100</f>
        <v>0</v>
      </c>
      <c r="E35" s="6">
        <f>(MIN('Catálogo de controles'!K35/20,1)*Parámetros!$B$9 + MIN('Catálogo de controles'!L35/25,1)*Parámetros!$B$10 + MIN('Catálogo de controles'!M35/100,1)*Parámetros!$B$11 + MIN('Catálogo de controles'!N35/5,1)*Parámetros!$B$12 + MIN('Catálogo de controles'!O35/12,1)*Parámetros!$B$13 + 'Catálogo de controles'!P35/5*Parámetros!$B$14)/SUM(Parámetros!$B$9:$B$14)*100</f>
        <v>0</v>
      </c>
      <c r="F35" s="6">
        <f t="shared" si="0"/>
        <v>0</v>
      </c>
      <c r="G35" s="6">
        <f t="shared" si="1"/>
        <v>0</v>
      </c>
      <c r="H35" t="str">
        <f>IF(A35="","",IF(AND(D35&gt;=75,E35&lt;40,G35&gt;=Parámetros!$B$15),"Crítico y eficaz",IF(AND(D35&gt;=55,E35&gt;=40,G35&gt;=Parámetros!$B$16),"Útil pero mal calibrado",IF(AND(E35&gt;=Parámetros!$B$17,D35&lt;55),"Redundante","Ornamental o fatigado"))))</f>
        <v>Ornamental o fatigado</v>
      </c>
      <c r="I35" t="str">
        <f>IF(A35="","",IF(E35&gt;=Parámetros!$B$18,"Alta",IF(E35&gt;=50,"Media","Baja")))</f>
        <v>Baja</v>
      </c>
      <c r="J35" t="str">
        <f t="shared" si="2"/>
        <v>Revisar valor o retirar</v>
      </c>
      <c r="K35">
        <f>'Catálogo de controles'!F35</f>
        <v>0</v>
      </c>
      <c r="L35">
        <f>'Catálogo de controles'!G35</f>
        <v>0</v>
      </c>
      <c r="M35">
        <f>'Catálogo de controles'!N35</f>
        <v>0</v>
      </c>
      <c r="N35">
        <f>'Catálogo de controles'!K35</f>
        <v>0</v>
      </c>
    </row>
    <row r="36" spans="1:14" x14ac:dyDescent="0.2">
      <c r="A36">
        <f>'Catálogo de controles'!A36</f>
        <v>0</v>
      </c>
      <c r="B36">
        <f>'Catálogo de controles'!B36</f>
        <v>0</v>
      </c>
      <c r="C36">
        <f>'Catálogo de controles'!C36</f>
        <v>0</v>
      </c>
      <c r="D36" s="6">
        <f>('Catálogo de controles'!F36/5*Parámetros!$B$4 + 'Catálogo de controles'!G36*Parámetros!$B$5 + 'Catálogo de controles'!H36/5*Parámetros!$B$6 + 'Catálogo de controles'!I36/5*Parámetros!$B$7 + 'Catálogo de controles'!J36/5*Parámetros!$B$8)/SUM(Parámetros!$B$4:$B$8)*100</f>
        <v>0</v>
      </c>
      <c r="E36" s="6">
        <f>(MIN('Catálogo de controles'!K36/20,1)*Parámetros!$B$9 + MIN('Catálogo de controles'!L36/25,1)*Parámetros!$B$10 + MIN('Catálogo de controles'!M36/100,1)*Parámetros!$B$11 + MIN('Catálogo de controles'!N36/5,1)*Parámetros!$B$12 + MIN('Catálogo de controles'!O36/12,1)*Parámetros!$B$13 + 'Catálogo de controles'!P36/5*Parámetros!$B$14)/SUM(Parámetros!$B$9:$B$14)*100</f>
        <v>0</v>
      </c>
      <c r="F36" s="6">
        <f t="shared" ref="F36:F67" si="3">E36</f>
        <v>0</v>
      </c>
      <c r="G36" s="6">
        <f t="shared" ref="G36:G67" si="4">D36-E36</f>
        <v>0</v>
      </c>
      <c r="H36" t="str">
        <f>IF(A36="","",IF(AND(D36&gt;=75,E36&lt;40,G36&gt;=Parámetros!$B$15),"Crítico y eficaz",IF(AND(D36&gt;=55,E36&gt;=40,G36&gt;=Parámetros!$B$16),"Útil pero mal calibrado",IF(AND(E36&gt;=Parámetros!$B$17,D36&lt;55),"Redundante","Ornamental o fatigado"))))</f>
        <v>Ornamental o fatigado</v>
      </c>
      <c r="I36" t="str">
        <f>IF(A36="","",IF(E36&gt;=Parámetros!$B$18,"Alta",IF(E36&gt;=50,"Media","Baja")))</f>
        <v>Baja</v>
      </c>
      <c r="J36" t="str">
        <f t="shared" ref="J36:J67" si="5">IF(A36="","",IF(H36="Crítico y eficaz","Mantener y monitorizar",IF(H36="Útil pero mal calibrado","Recalibrar / automatizar",IF(H36="Redundante","Consolidar / retirar duplicidades","Revisar valor o retirar"))))</f>
        <v>Revisar valor o retirar</v>
      </c>
      <c r="K36">
        <f>'Catálogo de controles'!F36</f>
        <v>0</v>
      </c>
      <c r="L36">
        <f>'Catálogo de controles'!G36</f>
        <v>0</v>
      </c>
      <c r="M36">
        <f>'Catálogo de controles'!N36</f>
        <v>0</v>
      </c>
      <c r="N36">
        <f>'Catálogo de controles'!K36</f>
        <v>0</v>
      </c>
    </row>
    <row r="37" spans="1:14" x14ac:dyDescent="0.2">
      <c r="A37">
        <f>'Catálogo de controles'!A37</f>
        <v>0</v>
      </c>
      <c r="B37">
        <f>'Catálogo de controles'!B37</f>
        <v>0</v>
      </c>
      <c r="C37">
        <f>'Catálogo de controles'!C37</f>
        <v>0</v>
      </c>
      <c r="D37" s="6">
        <f>('Catálogo de controles'!F37/5*Parámetros!$B$4 + 'Catálogo de controles'!G37*Parámetros!$B$5 + 'Catálogo de controles'!H37/5*Parámetros!$B$6 + 'Catálogo de controles'!I37/5*Parámetros!$B$7 + 'Catálogo de controles'!J37/5*Parámetros!$B$8)/SUM(Parámetros!$B$4:$B$8)*100</f>
        <v>0</v>
      </c>
      <c r="E37" s="6">
        <f>(MIN('Catálogo de controles'!K37/20,1)*Parámetros!$B$9 + MIN('Catálogo de controles'!L37/25,1)*Parámetros!$B$10 + MIN('Catálogo de controles'!M37/100,1)*Parámetros!$B$11 + MIN('Catálogo de controles'!N37/5,1)*Parámetros!$B$12 + MIN('Catálogo de controles'!O37/12,1)*Parámetros!$B$13 + 'Catálogo de controles'!P37/5*Parámetros!$B$14)/SUM(Parámetros!$B$9:$B$14)*100</f>
        <v>0</v>
      </c>
      <c r="F37" s="6">
        <f t="shared" si="3"/>
        <v>0</v>
      </c>
      <c r="G37" s="6">
        <f t="shared" si="4"/>
        <v>0</v>
      </c>
      <c r="H37" t="str">
        <f>IF(A37="","",IF(AND(D37&gt;=75,E37&lt;40,G37&gt;=Parámetros!$B$15),"Crítico y eficaz",IF(AND(D37&gt;=55,E37&gt;=40,G37&gt;=Parámetros!$B$16),"Útil pero mal calibrado",IF(AND(E37&gt;=Parámetros!$B$17,D37&lt;55),"Redundante","Ornamental o fatigado"))))</f>
        <v>Ornamental o fatigado</v>
      </c>
      <c r="I37" t="str">
        <f>IF(A37="","",IF(E37&gt;=Parámetros!$B$18,"Alta",IF(E37&gt;=50,"Media","Baja")))</f>
        <v>Baja</v>
      </c>
      <c r="J37" t="str">
        <f t="shared" si="5"/>
        <v>Revisar valor o retirar</v>
      </c>
      <c r="K37">
        <f>'Catálogo de controles'!F37</f>
        <v>0</v>
      </c>
      <c r="L37">
        <f>'Catálogo de controles'!G37</f>
        <v>0</v>
      </c>
      <c r="M37">
        <f>'Catálogo de controles'!N37</f>
        <v>0</v>
      </c>
      <c r="N37">
        <f>'Catálogo de controles'!K37</f>
        <v>0</v>
      </c>
    </row>
    <row r="38" spans="1:14" x14ac:dyDescent="0.2">
      <c r="A38">
        <f>'Catálogo de controles'!A38</f>
        <v>0</v>
      </c>
      <c r="B38">
        <f>'Catálogo de controles'!B38</f>
        <v>0</v>
      </c>
      <c r="C38">
        <f>'Catálogo de controles'!C38</f>
        <v>0</v>
      </c>
      <c r="D38" s="6">
        <f>('Catálogo de controles'!F38/5*Parámetros!$B$4 + 'Catálogo de controles'!G38*Parámetros!$B$5 + 'Catálogo de controles'!H38/5*Parámetros!$B$6 + 'Catálogo de controles'!I38/5*Parámetros!$B$7 + 'Catálogo de controles'!J38/5*Parámetros!$B$8)/SUM(Parámetros!$B$4:$B$8)*100</f>
        <v>0</v>
      </c>
      <c r="E38" s="6">
        <f>(MIN('Catálogo de controles'!K38/20,1)*Parámetros!$B$9 + MIN('Catálogo de controles'!L38/25,1)*Parámetros!$B$10 + MIN('Catálogo de controles'!M38/100,1)*Parámetros!$B$11 + MIN('Catálogo de controles'!N38/5,1)*Parámetros!$B$12 + MIN('Catálogo de controles'!O38/12,1)*Parámetros!$B$13 + 'Catálogo de controles'!P38/5*Parámetros!$B$14)/SUM(Parámetros!$B$9:$B$14)*100</f>
        <v>0</v>
      </c>
      <c r="F38" s="6">
        <f t="shared" si="3"/>
        <v>0</v>
      </c>
      <c r="G38" s="6">
        <f t="shared" si="4"/>
        <v>0</v>
      </c>
      <c r="H38" t="str">
        <f>IF(A38="","",IF(AND(D38&gt;=75,E38&lt;40,G38&gt;=Parámetros!$B$15),"Crítico y eficaz",IF(AND(D38&gt;=55,E38&gt;=40,G38&gt;=Parámetros!$B$16),"Útil pero mal calibrado",IF(AND(E38&gt;=Parámetros!$B$17,D38&lt;55),"Redundante","Ornamental o fatigado"))))</f>
        <v>Ornamental o fatigado</v>
      </c>
      <c r="I38" t="str">
        <f>IF(A38="","",IF(E38&gt;=Parámetros!$B$18,"Alta",IF(E38&gt;=50,"Media","Baja")))</f>
        <v>Baja</v>
      </c>
      <c r="J38" t="str">
        <f t="shared" si="5"/>
        <v>Revisar valor o retirar</v>
      </c>
      <c r="K38">
        <f>'Catálogo de controles'!F38</f>
        <v>0</v>
      </c>
      <c r="L38">
        <f>'Catálogo de controles'!G38</f>
        <v>0</v>
      </c>
      <c r="M38">
        <f>'Catálogo de controles'!N38</f>
        <v>0</v>
      </c>
      <c r="N38">
        <f>'Catálogo de controles'!K38</f>
        <v>0</v>
      </c>
    </row>
    <row r="39" spans="1:14" x14ac:dyDescent="0.2">
      <c r="A39">
        <f>'Catálogo de controles'!A39</f>
        <v>0</v>
      </c>
      <c r="B39">
        <f>'Catálogo de controles'!B39</f>
        <v>0</v>
      </c>
      <c r="C39">
        <f>'Catálogo de controles'!C39</f>
        <v>0</v>
      </c>
      <c r="D39" s="6">
        <f>('Catálogo de controles'!F39/5*Parámetros!$B$4 + 'Catálogo de controles'!G39*Parámetros!$B$5 + 'Catálogo de controles'!H39/5*Parámetros!$B$6 + 'Catálogo de controles'!I39/5*Parámetros!$B$7 + 'Catálogo de controles'!J39/5*Parámetros!$B$8)/SUM(Parámetros!$B$4:$B$8)*100</f>
        <v>0</v>
      </c>
      <c r="E39" s="6">
        <f>(MIN('Catálogo de controles'!K39/20,1)*Parámetros!$B$9 + MIN('Catálogo de controles'!L39/25,1)*Parámetros!$B$10 + MIN('Catálogo de controles'!M39/100,1)*Parámetros!$B$11 + MIN('Catálogo de controles'!N39/5,1)*Parámetros!$B$12 + MIN('Catálogo de controles'!O39/12,1)*Parámetros!$B$13 + 'Catálogo de controles'!P39/5*Parámetros!$B$14)/SUM(Parámetros!$B$9:$B$14)*100</f>
        <v>0</v>
      </c>
      <c r="F39" s="6">
        <f t="shared" si="3"/>
        <v>0</v>
      </c>
      <c r="G39" s="6">
        <f t="shared" si="4"/>
        <v>0</v>
      </c>
      <c r="H39" t="str">
        <f>IF(A39="","",IF(AND(D39&gt;=75,E39&lt;40,G39&gt;=Parámetros!$B$15),"Crítico y eficaz",IF(AND(D39&gt;=55,E39&gt;=40,G39&gt;=Parámetros!$B$16),"Útil pero mal calibrado",IF(AND(E39&gt;=Parámetros!$B$17,D39&lt;55),"Redundante","Ornamental o fatigado"))))</f>
        <v>Ornamental o fatigado</v>
      </c>
      <c r="I39" t="str">
        <f>IF(A39="","",IF(E39&gt;=Parámetros!$B$18,"Alta",IF(E39&gt;=50,"Media","Baja")))</f>
        <v>Baja</v>
      </c>
      <c r="J39" t="str">
        <f t="shared" si="5"/>
        <v>Revisar valor o retirar</v>
      </c>
      <c r="K39">
        <f>'Catálogo de controles'!F39</f>
        <v>0</v>
      </c>
      <c r="L39">
        <f>'Catálogo de controles'!G39</f>
        <v>0</v>
      </c>
      <c r="M39">
        <f>'Catálogo de controles'!N39</f>
        <v>0</v>
      </c>
      <c r="N39">
        <f>'Catálogo de controles'!K39</f>
        <v>0</v>
      </c>
    </row>
    <row r="40" spans="1:14" x14ac:dyDescent="0.2">
      <c r="A40">
        <f>'Catálogo de controles'!A40</f>
        <v>0</v>
      </c>
      <c r="B40">
        <f>'Catálogo de controles'!B40</f>
        <v>0</v>
      </c>
      <c r="C40">
        <f>'Catálogo de controles'!C40</f>
        <v>0</v>
      </c>
      <c r="D40" s="6">
        <f>('Catálogo de controles'!F40/5*Parámetros!$B$4 + 'Catálogo de controles'!G40*Parámetros!$B$5 + 'Catálogo de controles'!H40/5*Parámetros!$B$6 + 'Catálogo de controles'!I40/5*Parámetros!$B$7 + 'Catálogo de controles'!J40/5*Parámetros!$B$8)/SUM(Parámetros!$B$4:$B$8)*100</f>
        <v>0</v>
      </c>
      <c r="E40" s="6">
        <f>(MIN('Catálogo de controles'!K40/20,1)*Parámetros!$B$9 + MIN('Catálogo de controles'!L40/25,1)*Parámetros!$B$10 + MIN('Catálogo de controles'!M40/100,1)*Parámetros!$B$11 + MIN('Catálogo de controles'!N40/5,1)*Parámetros!$B$12 + MIN('Catálogo de controles'!O40/12,1)*Parámetros!$B$13 + 'Catálogo de controles'!P40/5*Parámetros!$B$14)/SUM(Parámetros!$B$9:$B$14)*100</f>
        <v>0</v>
      </c>
      <c r="F40" s="6">
        <f t="shared" si="3"/>
        <v>0</v>
      </c>
      <c r="G40" s="6">
        <f t="shared" si="4"/>
        <v>0</v>
      </c>
      <c r="H40" t="str">
        <f>IF(A40="","",IF(AND(D40&gt;=75,E40&lt;40,G40&gt;=Parámetros!$B$15),"Crítico y eficaz",IF(AND(D40&gt;=55,E40&gt;=40,G40&gt;=Parámetros!$B$16),"Útil pero mal calibrado",IF(AND(E40&gt;=Parámetros!$B$17,D40&lt;55),"Redundante","Ornamental o fatigado"))))</f>
        <v>Ornamental o fatigado</v>
      </c>
      <c r="I40" t="str">
        <f>IF(A40="","",IF(E40&gt;=Parámetros!$B$18,"Alta",IF(E40&gt;=50,"Media","Baja")))</f>
        <v>Baja</v>
      </c>
      <c r="J40" t="str">
        <f t="shared" si="5"/>
        <v>Revisar valor o retirar</v>
      </c>
      <c r="K40">
        <f>'Catálogo de controles'!F40</f>
        <v>0</v>
      </c>
      <c r="L40">
        <f>'Catálogo de controles'!G40</f>
        <v>0</v>
      </c>
      <c r="M40">
        <f>'Catálogo de controles'!N40</f>
        <v>0</v>
      </c>
      <c r="N40">
        <f>'Catálogo de controles'!K40</f>
        <v>0</v>
      </c>
    </row>
    <row r="41" spans="1:14" x14ac:dyDescent="0.2">
      <c r="A41">
        <f>'Catálogo de controles'!A41</f>
        <v>0</v>
      </c>
      <c r="B41">
        <f>'Catálogo de controles'!B41</f>
        <v>0</v>
      </c>
      <c r="C41">
        <f>'Catálogo de controles'!C41</f>
        <v>0</v>
      </c>
      <c r="D41" s="6">
        <f>('Catálogo de controles'!F41/5*Parámetros!$B$4 + 'Catálogo de controles'!G41*Parámetros!$B$5 + 'Catálogo de controles'!H41/5*Parámetros!$B$6 + 'Catálogo de controles'!I41/5*Parámetros!$B$7 + 'Catálogo de controles'!J41/5*Parámetros!$B$8)/SUM(Parámetros!$B$4:$B$8)*100</f>
        <v>0</v>
      </c>
      <c r="E41" s="6">
        <f>(MIN('Catálogo de controles'!K41/20,1)*Parámetros!$B$9 + MIN('Catálogo de controles'!L41/25,1)*Parámetros!$B$10 + MIN('Catálogo de controles'!M41/100,1)*Parámetros!$B$11 + MIN('Catálogo de controles'!N41/5,1)*Parámetros!$B$12 + MIN('Catálogo de controles'!O41/12,1)*Parámetros!$B$13 + 'Catálogo de controles'!P41/5*Parámetros!$B$14)/SUM(Parámetros!$B$9:$B$14)*100</f>
        <v>0</v>
      </c>
      <c r="F41" s="6">
        <f t="shared" si="3"/>
        <v>0</v>
      </c>
      <c r="G41" s="6">
        <f t="shared" si="4"/>
        <v>0</v>
      </c>
      <c r="H41" t="str">
        <f>IF(A41="","",IF(AND(D41&gt;=75,E41&lt;40,G41&gt;=Parámetros!$B$15),"Crítico y eficaz",IF(AND(D41&gt;=55,E41&gt;=40,G41&gt;=Parámetros!$B$16),"Útil pero mal calibrado",IF(AND(E41&gt;=Parámetros!$B$17,D41&lt;55),"Redundante","Ornamental o fatigado"))))</f>
        <v>Ornamental o fatigado</v>
      </c>
      <c r="I41" t="str">
        <f>IF(A41="","",IF(E41&gt;=Parámetros!$B$18,"Alta",IF(E41&gt;=50,"Media","Baja")))</f>
        <v>Baja</v>
      </c>
      <c r="J41" t="str">
        <f t="shared" si="5"/>
        <v>Revisar valor o retirar</v>
      </c>
      <c r="K41">
        <f>'Catálogo de controles'!F41</f>
        <v>0</v>
      </c>
      <c r="L41">
        <f>'Catálogo de controles'!G41</f>
        <v>0</v>
      </c>
      <c r="M41">
        <f>'Catálogo de controles'!N41</f>
        <v>0</v>
      </c>
      <c r="N41">
        <f>'Catálogo de controles'!K41</f>
        <v>0</v>
      </c>
    </row>
    <row r="42" spans="1:14" x14ac:dyDescent="0.2">
      <c r="A42">
        <f>'Catálogo de controles'!A42</f>
        <v>0</v>
      </c>
      <c r="B42">
        <f>'Catálogo de controles'!B42</f>
        <v>0</v>
      </c>
      <c r="C42">
        <f>'Catálogo de controles'!C42</f>
        <v>0</v>
      </c>
      <c r="D42" s="6">
        <f>('Catálogo de controles'!F42/5*Parámetros!$B$4 + 'Catálogo de controles'!G42*Parámetros!$B$5 + 'Catálogo de controles'!H42/5*Parámetros!$B$6 + 'Catálogo de controles'!I42/5*Parámetros!$B$7 + 'Catálogo de controles'!J42/5*Parámetros!$B$8)/SUM(Parámetros!$B$4:$B$8)*100</f>
        <v>0</v>
      </c>
      <c r="E42" s="6">
        <f>(MIN('Catálogo de controles'!K42/20,1)*Parámetros!$B$9 + MIN('Catálogo de controles'!L42/25,1)*Parámetros!$B$10 + MIN('Catálogo de controles'!M42/100,1)*Parámetros!$B$11 + MIN('Catálogo de controles'!N42/5,1)*Parámetros!$B$12 + MIN('Catálogo de controles'!O42/12,1)*Parámetros!$B$13 + 'Catálogo de controles'!P42/5*Parámetros!$B$14)/SUM(Parámetros!$B$9:$B$14)*100</f>
        <v>0</v>
      </c>
      <c r="F42" s="6">
        <f t="shared" si="3"/>
        <v>0</v>
      </c>
      <c r="G42" s="6">
        <f t="shared" si="4"/>
        <v>0</v>
      </c>
      <c r="H42" t="str">
        <f>IF(A42="","",IF(AND(D42&gt;=75,E42&lt;40,G42&gt;=Parámetros!$B$15),"Crítico y eficaz",IF(AND(D42&gt;=55,E42&gt;=40,G42&gt;=Parámetros!$B$16),"Útil pero mal calibrado",IF(AND(E42&gt;=Parámetros!$B$17,D42&lt;55),"Redundante","Ornamental o fatigado"))))</f>
        <v>Ornamental o fatigado</v>
      </c>
      <c r="I42" t="str">
        <f>IF(A42="","",IF(E42&gt;=Parámetros!$B$18,"Alta",IF(E42&gt;=50,"Media","Baja")))</f>
        <v>Baja</v>
      </c>
      <c r="J42" t="str">
        <f t="shared" si="5"/>
        <v>Revisar valor o retirar</v>
      </c>
      <c r="K42">
        <f>'Catálogo de controles'!F42</f>
        <v>0</v>
      </c>
      <c r="L42">
        <f>'Catálogo de controles'!G42</f>
        <v>0</v>
      </c>
      <c r="M42">
        <f>'Catálogo de controles'!N42</f>
        <v>0</v>
      </c>
      <c r="N42">
        <f>'Catálogo de controles'!K42</f>
        <v>0</v>
      </c>
    </row>
    <row r="43" spans="1:14" x14ac:dyDescent="0.2">
      <c r="A43">
        <f>'Catálogo de controles'!A43</f>
        <v>0</v>
      </c>
      <c r="B43">
        <f>'Catálogo de controles'!B43</f>
        <v>0</v>
      </c>
      <c r="C43">
        <f>'Catálogo de controles'!C43</f>
        <v>0</v>
      </c>
      <c r="D43" s="6">
        <f>('Catálogo de controles'!F43/5*Parámetros!$B$4 + 'Catálogo de controles'!G43*Parámetros!$B$5 + 'Catálogo de controles'!H43/5*Parámetros!$B$6 + 'Catálogo de controles'!I43/5*Parámetros!$B$7 + 'Catálogo de controles'!J43/5*Parámetros!$B$8)/SUM(Parámetros!$B$4:$B$8)*100</f>
        <v>0</v>
      </c>
      <c r="E43" s="6">
        <f>(MIN('Catálogo de controles'!K43/20,1)*Parámetros!$B$9 + MIN('Catálogo de controles'!L43/25,1)*Parámetros!$B$10 + MIN('Catálogo de controles'!M43/100,1)*Parámetros!$B$11 + MIN('Catálogo de controles'!N43/5,1)*Parámetros!$B$12 + MIN('Catálogo de controles'!O43/12,1)*Parámetros!$B$13 + 'Catálogo de controles'!P43/5*Parámetros!$B$14)/SUM(Parámetros!$B$9:$B$14)*100</f>
        <v>0</v>
      </c>
      <c r="F43" s="6">
        <f t="shared" si="3"/>
        <v>0</v>
      </c>
      <c r="G43" s="6">
        <f t="shared" si="4"/>
        <v>0</v>
      </c>
      <c r="H43" t="str">
        <f>IF(A43="","",IF(AND(D43&gt;=75,E43&lt;40,G43&gt;=Parámetros!$B$15),"Crítico y eficaz",IF(AND(D43&gt;=55,E43&gt;=40,G43&gt;=Parámetros!$B$16),"Útil pero mal calibrado",IF(AND(E43&gt;=Parámetros!$B$17,D43&lt;55),"Redundante","Ornamental o fatigado"))))</f>
        <v>Ornamental o fatigado</v>
      </c>
      <c r="I43" t="str">
        <f>IF(A43="","",IF(E43&gt;=Parámetros!$B$18,"Alta",IF(E43&gt;=50,"Media","Baja")))</f>
        <v>Baja</v>
      </c>
      <c r="J43" t="str">
        <f t="shared" si="5"/>
        <v>Revisar valor o retirar</v>
      </c>
      <c r="K43">
        <f>'Catálogo de controles'!F43</f>
        <v>0</v>
      </c>
      <c r="L43">
        <f>'Catálogo de controles'!G43</f>
        <v>0</v>
      </c>
      <c r="M43">
        <f>'Catálogo de controles'!N43</f>
        <v>0</v>
      </c>
      <c r="N43">
        <f>'Catálogo de controles'!K43</f>
        <v>0</v>
      </c>
    </row>
    <row r="44" spans="1:14" x14ac:dyDescent="0.2">
      <c r="A44">
        <f>'Catálogo de controles'!A44</f>
        <v>0</v>
      </c>
      <c r="B44">
        <f>'Catálogo de controles'!B44</f>
        <v>0</v>
      </c>
      <c r="C44">
        <f>'Catálogo de controles'!C44</f>
        <v>0</v>
      </c>
      <c r="D44" s="6">
        <f>('Catálogo de controles'!F44/5*Parámetros!$B$4 + 'Catálogo de controles'!G44*Parámetros!$B$5 + 'Catálogo de controles'!H44/5*Parámetros!$B$6 + 'Catálogo de controles'!I44/5*Parámetros!$B$7 + 'Catálogo de controles'!J44/5*Parámetros!$B$8)/SUM(Parámetros!$B$4:$B$8)*100</f>
        <v>0</v>
      </c>
      <c r="E44" s="6">
        <f>(MIN('Catálogo de controles'!K44/20,1)*Parámetros!$B$9 + MIN('Catálogo de controles'!L44/25,1)*Parámetros!$B$10 + MIN('Catálogo de controles'!M44/100,1)*Parámetros!$B$11 + MIN('Catálogo de controles'!N44/5,1)*Parámetros!$B$12 + MIN('Catálogo de controles'!O44/12,1)*Parámetros!$B$13 + 'Catálogo de controles'!P44/5*Parámetros!$B$14)/SUM(Parámetros!$B$9:$B$14)*100</f>
        <v>0</v>
      </c>
      <c r="F44" s="6">
        <f t="shared" si="3"/>
        <v>0</v>
      </c>
      <c r="G44" s="6">
        <f t="shared" si="4"/>
        <v>0</v>
      </c>
      <c r="H44" t="str">
        <f>IF(A44="","",IF(AND(D44&gt;=75,E44&lt;40,G44&gt;=Parámetros!$B$15),"Crítico y eficaz",IF(AND(D44&gt;=55,E44&gt;=40,G44&gt;=Parámetros!$B$16),"Útil pero mal calibrado",IF(AND(E44&gt;=Parámetros!$B$17,D44&lt;55),"Redundante","Ornamental o fatigado"))))</f>
        <v>Ornamental o fatigado</v>
      </c>
      <c r="I44" t="str">
        <f>IF(A44="","",IF(E44&gt;=Parámetros!$B$18,"Alta",IF(E44&gt;=50,"Media","Baja")))</f>
        <v>Baja</v>
      </c>
      <c r="J44" t="str">
        <f t="shared" si="5"/>
        <v>Revisar valor o retirar</v>
      </c>
      <c r="K44">
        <f>'Catálogo de controles'!F44</f>
        <v>0</v>
      </c>
      <c r="L44">
        <f>'Catálogo de controles'!G44</f>
        <v>0</v>
      </c>
      <c r="M44">
        <f>'Catálogo de controles'!N44</f>
        <v>0</v>
      </c>
      <c r="N44">
        <f>'Catálogo de controles'!K44</f>
        <v>0</v>
      </c>
    </row>
    <row r="45" spans="1:14" x14ac:dyDescent="0.2">
      <c r="A45">
        <f>'Catálogo de controles'!A45</f>
        <v>0</v>
      </c>
      <c r="B45">
        <f>'Catálogo de controles'!B45</f>
        <v>0</v>
      </c>
      <c r="C45">
        <f>'Catálogo de controles'!C45</f>
        <v>0</v>
      </c>
      <c r="D45" s="6">
        <f>('Catálogo de controles'!F45/5*Parámetros!$B$4 + 'Catálogo de controles'!G45*Parámetros!$B$5 + 'Catálogo de controles'!H45/5*Parámetros!$B$6 + 'Catálogo de controles'!I45/5*Parámetros!$B$7 + 'Catálogo de controles'!J45/5*Parámetros!$B$8)/SUM(Parámetros!$B$4:$B$8)*100</f>
        <v>0</v>
      </c>
      <c r="E45" s="6">
        <f>(MIN('Catálogo de controles'!K45/20,1)*Parámetros!$B$9 + MIN('Catálogo de controles'!L45/25,1)*Parámetros!$B$10 + MIN('Catálogo de controles'!M45/100,1)*Parámetros!$B$11 + MIN('Catálogo de controles'!N45/5,1)*Parámetros!$B$12 + MIN('Catálogo de controles'!O45/12,1)*Parámetros!$B$13 + 'Catálogo de controles'!P45/5*Parámetros!$B$14)/SUM(Parámetros!$B$9:$B$14)*100</f>
        <v>0</v>
      </c>
      <c r="F45" s="6">
        <f t="shared" si="3"/>
        <v>0</v>
      </c>
      <c r="G45" s="6">
        <f t="shared" si="4"/>
        <v>0</v>
      </c>
      <c r="H45" t="str">
        <f>IF(A45="","",IF(AND(D45&gt;=75,E45&lt;40,G45&gt;=Parámetros!$B$15),"Crítico y eficaz",IF(AND(D45&gt;=55,E45&gt;=40,G45&gt;=Parámetros!$B$16),"Útil pero mal calibrado",IF(AND(E45&gt;=Parámetros!$B$17,D45&lt;55),"Redundante","Ornamental o fatigado"))))</f>
        <v>Ornamental o fatigado</v>
      </c>
      <c r="I45" t="str">
        <f>IF(A45="","",IF(E45&gt;=Parámetros!$B$18,"Alta",IF(E45&gt;=50,"Media","Baja")))</f>
        <v>Baja</v>
      </c>
      <c r="J45" t="str">
        <f t="shared" si="5"/>
        <v>Revisar valor o retirar</v>
      </c>
      <c r="K45">
        <f>'Catálogo de controles'!F45</f>
        <v>0</v>
      </c>
      <c r="L45">
        <f>'Catálogo de controles'!G45</f>
        <v>0</v>
      </c>
      <c r="M45">
        <f>'Catálogo de controles'!N45</f>
        <v>0</v>
      </c>
      <c r="N45">
        <f>'Catálogo de controles'!K45</f>
        <v>0</v>
      </c>
    </row>
    <row r="46" spans="1:14" x14ac:dyDescent="0.2">
      <c r="A46">
        <f>'Catálogo de controles'!A46</f>
        <v>0</v>
      </c>
      <c r="B46">
        <f>'Catálogo de controles'!B46</f>
        <v>0</v>
      </c>
      <c r="C46">
        <f>'Catálogo de controles'!C46</f>
        <v>0</v>
      </c>
      <c r="D46" s="6">
        <f>('Catálogo de controles'!F46/5*Parámetros!$B$4 + 'Catálogo de controles'!G46*Parámetros!$B$5 + 'Catálogo de controles'!H46/5*Parámetros!$B$6 + 'Catálogo de controles'!I46/5*Parámetros!$B$7 + 'Catálogo de controles'!J46/5*Parámetros!$B$8)/SUM(Parámetros!$B$4:$B$8)*100</f>
        <v>0</v>
      </c>
      <c r="E46" s="6">
        <f>(MIN('Catálogo de controles'!K46/20,1)*Parámetros!$B$9 + MIN('Catálogo de controles'!L46/25,1)*Parámetros!$B$10 + MIN('Catálogo de controles'!M46/100,1)*Parámetros!$B$11 + MIN('Catálogo de controles'!N46/5,1)*Parámetros!$B$12 + MIN('Catálogo de controles'!O46/12,1)*Parámetros!$B$13 + 'Catálogo de controles'!P46/5*Parámetros!$B$14)/SUM(Parámetros!$B$9:$B$14)*100</f>
        <v>0</v>
      </c>
      <c r="F46" s="6">
        <f t="shared" si="3"/>
        <v>0</v>
      </c>
      <c r="G46" s="6">
        <f t="shared" si="4"/>
        <v>0</v>
      </c>
      <c r="H46" t="str">
        <f>IF(A46="","",IF(AND(D46&gt;=75,E46&lt;40,G46&gt;=Parámetros!$B$15),"Crítico y eficaz",IF(AND(D46&gt;=55,E46&gt;=40,G46&gt;=Parámetros!$B$16),"Útil pero mal calibrado",IF(AND(E46&gt;=Parámetros!$B$17,D46&lt;55),"Redundante","Ornamental o fatigado"))))</f>
        <v>Ornamental o fatigado</v>
      </c>
      <c r="I46" t="str">
        <f>IF(A46="","",IF(E46&gt;=Parámetros!$B$18,"Alta",IF(E46&gt;=50,"Media","Baja")))</f>
        <v>Baja</v>
      </c>
      <c r="J46" t="str">
        <f t="shared" si="5"/>
        <v>Revisar valor o retirar</v>
      </c>
      <c r="K46">
        <f>'Catálogo de controles'!F46</f>
        <v>0</v>
      </c>
      <c r="L46">
        <f>'Catálogo de controles'!G46</f>
        <v>0</v>
      </c>
      <c r="M46">
        <f>'Catálogo de controles'!N46</f>
        <v>0</v>
      </c>
      <c r="N46">
        <f>'Catálogo de controles'!K46</f>
        <v>0</v>
      </c>
    </row>
    <row r="47" spans="1:14" x14ac:dyDescent="0.2">
      <c r="A47">
        <f>'Catálogo de controles'!A47</f>
        <v>0</v>
      </c>
      <c r="B47">
        <f>'Catálogo de controles'!B47</f>
        <v>0</v>
      </c>
      <c r="C47">
        <f>'Catálogo de controles'!C47</f>
        <v>0</v>
      </c>
      <c r="D47" s="6">
        <f>('Catálogo de controles'!F47/5*Parámetros!$B$4 + 'Catálogo de controles'!G47*Parámetros!$B$5 + 'Catálogo de controles'!H47/5*Parámetros!$B$6 + 'Catálogo de controles'!I47/5*Parámetros!$B$7 + 'Catálogo de controles'!J47/5*Parámetros!$B$8)/SUM(Parámetros!$B$4:$B$8)*100</f>
        <v>0</v>
      </c>
      <c r="E47" s="6">
        <f>(MIN('Catálogo de controles'!K47/20,1)*Parámetros!$B$9 + MIN('Catálogo de controles'!L47/25,1)*Parámetros!$B$10 + MIN('Catálogo de controles'!M47/100,1)*Parámetros!$B$11 + MIN('Catálogo de controles'!N47/5,1)*Parámetros!$B$12 + MIN('Catálogo de controles'!O47/12,1)*Parámetros!$B$13 + 'Catálogo de controles'!P47/5*Parámetros!$B$14)/SUM(Parámetros!$B$9:$B$14)*100</f>
        <v>0</v>
      </c>
      <c r="F47" s="6">
        <f t="shared" si="3"/>
        <v>0</v>
      </c>
      <c r="G47" s="6">
        <f t="shared" si="4"/>
        <v>0</v>
      </c>
      <c r="H47" t="str">
        <f>IF(A47="","",IF(AND(D47&gt;=75,E47&lt;40,G47&gt;=Parámetros!$B$15),"Crítico y eficaz",IF(AND(D47&gt;=55,E47&gt;=40,G47&gt;=Parámetros!$B$16),"Útil pero mal calibrado",IF(AND(E47&gt;=Parámetros!$B$17,D47&lt;55),"Redundante","Ornamental o fatigado"))))</f>
        <v>Ornamental o fatigado</v>
      </c>
      <c r="I47" t="str">
        <f>IF(A47="","",IF(E47&gt;=Parámetros!$B$18,"Alta",IF(E47&gt;=50,"Media","Baja")))</f>
        <v>Baja</v>
      </c>
      <c r="J47" t="str">
        <f t="shared" si="5"/>
        <v>Revisar valor o retirar</v>
      </c>
      <c r="K47">
        <f>'Catálogo de controles'!F47</f>
        <v>0</v>
      </c>
      <c r="L47">
        <f>'Catálogo de controles'!G47</f>
        <v>0</v>
      </c>
      <c r="M47">
        <f>'Catálogo de controles'!N47</f>
        <v>0</v>
      </c>
      <c r="N47">
        <f>'Catálogo de controles'!K47</f>
        <v>0</v>
      </c>
    </row>
    <row r="48" spans="1:14" x14ac:dyDescent="0.2">
      <c r="A48">
        <f>'Catálogo de controles'!A48</f>
        <v>0</v>
      </c>
      <c r="B48">
        <f>'Catálogo de controles'!B48</f>
        <v>0</v>
      </c>
      <c r="C48">
        <f>'Catálogo de controles'!C48</f>
        <v>0</v>
      </c>
      <c r="D48" s="6">
        <f>('Catálogo de controles'!F48/5*Parámetros!$B$4 + 'Catálogo de controles'!G48*Parámetros!$B$5 + 'Catálogo de controles'!H48/5*Parámetros!$B$6 + 'Catálogo de controles'!I48/5*Parámetros!$B$7 + 'Catálogo de controles'!J48/5*Parámetros!$B$8)/SUM(Parámetros!$B$4:$B$8)*100</f>
        <v>0</v>
      </c>
      <c r="E48" s="6">
        <f>(MIN('Catálogo de controles'!K48/20,1)*Parámetros!$B$9 + MIN('Catálogo de controles'!L48/25,1)*Parámetros!$B$10 + MIN('Catálogo de controles'!M48/100,1)*Parámetros!$B$11 + MIN('Catálogo de controles'!N48/5,1)*Parámetros!$B$12 + MIN('Catálogo de controles'!O48/12,1)*Parámetros!$B$13 + 'Catálogo de controles'!P48/5*Parámetros!$B$14)/SUM(Parámetros!$B$9:$B$14)*100</f>
        <v>0</v>
      </c>
      <c r="F48" s="6">
        <f t="shared" si="3"/>
        <v>0</v>
      </c>
      <c r="G48" s="6">
        <f t="shared" si="4"/>
        <v>0</v>
      </c>
      <c r="H48" t="str">
        <f>IF(A48="","",IF(AND(D48&gt;=75,E48&lt;40,G48&gt;=Parámetros!$B$15),"Crítico y eficaz",IF(AND(D48&gt;=55,E48&gt;=40,G48&gt;=Parámetros!$B$16),"Útil pero mal calibrado",IF(AND(E48&gt;=Parámetros!$B$17,D48&lt;55),"Redundante","Ornamental o fatigado"))))</f>
        <v>Ornamental o fatigado</v>
      </c>
      <c r="I48" t="str">
        <f>IF(A48="","",IF(E48&gt;=Parámetros!$B$18,"Alta",IF(E48&gt;=50,"Media","Baja")))</f>
        <v>Baja</v>
      </c>
      <c r="J48" t="str">
        <f t="shared" si="5"/>
        <v>Revisar valor o retirar</v>
      </c>
      <c r="K48">
        <f>'Catálogo de controles'!F48</f>
        <v>0</v>
      </c>
      <c r="L48">
        <f>'Catálogo de controles'!G48</f>
        <v>0</v>
      </c>
      <c r="M48">
        <f>'Catálogo de controles'!N48</f>
        <v>0</v>
      </c>
      <c r="N48">
        <f>'Catálogo de controles'!K48</f>
        <v>0</v>
      </c>
    </row>
    <row r="49" spans="1:14" x14ac:dyDescent="0.2">
      <c r="A49">
        <f>'Catálogo de controles'!A49</f>
        <v>0</v>
      </c>
      <c r="B49">
        <f>'Catálogo de controles'!B49</f>
        <v>0</v>
      </c>
      <c r="C49">
        <f>'Catálogo de controles'!C49</f>
        <v>0</v>
      </c>
      <c r="D49" s="6">
        <f>('Catálogo de controles'!F49/5*Parámetros!$B$4 + 'Catálogo de controles'!G49*Parámetros!$B$5 + 'Catálogo de controles'!H49/5*Parámetros!$B$6 + 'Catálogo de controles'!I49/5*Parámetros!$B$7 + 'Catálogo de controles'!J49/5*Parámetros!$B$8)/SUM(Parámetros!$B$4:$B$8)*100</f>
        <v>0</v>
      </c>
      <c r="E49" s="6">
        <f>(MIN('Catálogo de controles'!K49/20,1)*Parámetros!$B$9 + MIN('Catálogo de controles'!L49/25,1)*Parámetros!$B$10 + MIN('Catálogo de controles'!M49/100,1)*Parámetros!$B$11 + MIN('Catálogo de controles'!N49/5,1)*Parámetros!$B$12 + MIN('Catálogo de controles'!O49/12,1)*Parámetros!$B$13 + 'Catálogo de controles'!P49/5*Parámetros!$B$14)/SUM(Parámetros!$B$9:$B$14)*100</f>
        <v>0</v>
      </c>
      <c r="F49" s="6">
        <f t="shared" si="3"/>
        <v>0</v>
      </c>
      <c r="G49" s="6">
        <f t="shared" si="4"/>
        <v>0</v>
      </c>
      <c r="H49" t="str">
        <f>IF(A49="","",IF(AND(D49&gt;=75,E49&lt;40,G49&gt;=Parámetros!$B$15),"Crítico y eficaz",IF(AND(D49&gt;=55,E49&gt;=40,G49&gt;=Parámetros!$B$16),"Útil pero mal calibrado",IF(AND(E49&gt;=Parámetros!$B$17,D49&lt;55),"Redundante","Ornamental o fatigado"))))</f>
        <v>Ornamental o fatigado</v>
      </c>
      <c r="I49" t="str">
        <f>IF(A49="","",IF(E49&gt;=Parámetros!$B$18,"Alta",IF(E49&gt;=50,"Media","Baja")))</f>
        <v>Baja</v>
      </c>
      <c r="J49" t="str">
        <f t="shared" si="5"/>
        <v>Revisar valor o retirar</v>
      </c>
      <c r="K49">
        <f>'Catálogo de controles'!F49</f>
        <v>0</v>
      </c>
      <c r="L49">
        <f>'Catálogo de controles'!G49</f>
        <v>0</v>
      </c>
      <c r="M49">
        <f>'Catálogo de controles'!N49</f>
        <v>0</v>
      </c>
      <c r="N49">
        <f>'Catálogo de controles'!K49</f>
        <v>0</v>
      </c>
    </row>
    <row r="50" spans="1:14" x14ac:dyDescent="0.2">
      <c r="A50">
        <f>'Catálogo de controles'!A50</f>
        <v>0</v>
      </c>
      <c r="B50">
        <f>'Catálogo de controles'!B50</f>
        <v>0</v>
      </c>
      <c r="C50">
        <f>'Catálogo de controles'!C50</f>
        <v>0</v>
      </c>
      <c r="D50" s="6">
        <f>('Catálogo de controles'!F50/5*Parámetros!$B$4 + 'Catálogo de controles'!G50*Parámetros!$B$5 + 'Catálogo de controles'!H50/5*Parámetros!$B$6 + 'Catálogo de controles'!I50/5*Parámetros!$B$7 + 'Catálogo de controles'!J50/5*Parámetros!$B$8)/SUM(Parámetros!$B$4:$B$8)*100</f>
        <v>0</v>
      </c>
      <c r="E50" s="6">
        <f>(MIN('Catálogo de controles'!K50/20,1)*Parámetros!$B$9 + MIN('Catálogo de controles'!L50/25,1)*Parámetros!$B$10 + MIN('Catálogo de controles'!M50/100,1)*Parámetros!$B$11 + MIN('Catálogo de controles'!N50/5,1)*Parámetros!$B$12 + MIN('Catálogo de controles'!O50/12,1)*Parámetros!$B$13 + 'Catálogo de controles'!P50/5*Parámetros!$B$14)/SUM(Parámetros!$B$9:$B$14)*100</f>
        <v>0</v>
      </c>
      <c r="F50" s="6">
        <f t="shared" si="3"/>
        <v>0</v>
      </c>
      <c r="G50" s="6">
        <f t="shared" si="4"/>
        <v>0</v>
      </c>
      <c r="H50" t="str">
        <f>IF(A50="","",IF(AND(D50&gt;=75,E50&lt;40,G50&gt;=Parámetros!$B$15),"Crítico y eficaz",IF(AND(D50&gt;=55,E50&gt;=40,G50&gt;=Parámetros!$B$16),"Útil pero mal calibrado",IF(AND(E50&gt;=Parámetros!$B$17,D50&lt;55),"Redundante","Ornamental o fatigado"))))</f>
        <v>Ornamental o fatigado</v>
      </c>
      <c r="I50" t="str">
        <f>IF(A50="","",IF(E50&gt;=Parámetros!$B$18,"Alta",IF(E50&gt;=50,"Media","Baja")))</f>
        <v>Baja</v>
      </c>
      <c r="J50" t="str">
        <f t="shared" si="5"/>
        <v>Revisar valor o retirar</v>
      </c>
      <c r="K50">
        <f>'Catálogo de controles'!F50</f>
        <v>0</v>
      </c>
      <c r="L50">
        <f>'Catálogo de controles'!G50</f>
        <v>0</v>
      </c>
      <c r="M50">
        <f>'Catálogo de controles'!N50</f>
        <v>0</v>
      </c>
      <c r="N50">
        <f>'Catálogo de controles'!K50</f>
        <v>0</v>
      </c>
    </row>
    <row r="51" spans="1:14" x14ac:dyDescent="0.2">
      <c r="A51">
        <f>'Catálogo de controles'!A51</f>
        <v>0</v>
      </c>
      <c r="B51">
        <f>'Catálogo de controles'!B51</f>
        <v>0</v>
      </c>
      <c r="C51">
        <f>'Catálogo de controles'!C51</f>
        <v>0</v>
      </c>
      <c r="D51" s="6">
        <f>('Catálogo de controles'!F51/5*Parámetros!$B$4 + 'Catálogo de controles'!G51*Parámetros!$B$5 + 'Catálogo de controles'!H51/5*Parámetros!$B$6 + 'Catálogo de controles'!I51/5*Parámetros!$B$7 + 'Catálogo de controles'!J51/5*Parámetros!$B$8)/SUM(Parámetros!$B$4:$B$8)*100</f>
        <v>0</v>
      </c>
      <c r="E51" s="6">
        <f>(MIN('Catálogo de controles'!K51/20,1)*Parámetros!$B$9 + MIN('Catálogo de controles'!L51/25,1)*Parámetros!$B$10 + MIN('Catálogo de controles'!M51/100,1)*Parámetros!$B$11 + MIN('Catálogo de controles'!N51/5,1)*Parámetros!$B$12 + MIN('Catálogo de controles'!O51/12,1)*Parámetros!$B$13 + 'Catálogo de controles'!P51/5*Parámetros!$B$14)/SUM(Parámetros!$B$9:$B$14)*100</f>
        <v>0</v>
      </c>
      <c r="F51" s="6">
        <f t="shared" si="3"/>
        <v>0</v>
      </c>
      <c r="G51" s="6">
        <f t="shared" si="4"/>
        <v>0</v>
      </c>
      <c r="H51" t="str">
        <f>IF(A51="","",IF(AND(D51&gt;=75,E51&lt;40,G51&gt;=Parámetros!$B$15),"Crítico y eficaz",IF(AND(D51&gt;=55,E51&gt;=40,G51&gt;=Parámetros!$B$16),"Útil pero mal calibrado",IF(AND(E51&gt;=Parámetros!$B$17,D51&lt;55),"Redundante","Ornamental o fatigado"))))</f>
        <v>Ornamental o fatigado</v>
      </c>
      <c r="I51" t="str">
        <f>IF(A51="","",IF(E51&gt;=Parámetros!$B$18,"Alta",IF(E51&gt;=50,"Media","Baja")))</f>
        <v>Baja</v>
      </c>
      <c r="J51" t="str">
        <f t="shared" si="5"/>
        <v>Revisar valor o retirar</v>
      </c>
      <c r="K51">
        <f>'Catálogo de controles'!F51</f>
        <v>0</v>
      </c>
      <c r="L51">
        <f>'Catálogo de controles'!G51</f>
        <v>0</v>
      </c>
      <c r="M51">
        <f>'Catálogo de controles'!N51</f>
        <v>0</v>
      </c>
      <c r="N51">
        <f>'Catálogo de controles'!K51</f>
        <v>0</v>
      </c>
    </row>
    <row r="52" spans="1:14" x14ac:dyDescent="0.2">
      <c r="A52">
        <f>'Catálogo de controles'!A52</f>
        <v>0</v>
      </c>
      <c r="B52">
        <f>'Catálogo de controles'!B52</f>
        <v>0</v>
      </c>
      <c r="C52">
        <f>'Catálogo de controles'!C52</f>
        <v>0</v>
      </c>
      <c r="D52" s="6">
        <f>('Catálogo de controles'!F52/5*Parámetros!$B$4 + 'Catálogo de controles'!G52*Parámetros!$B$5 + 'Catálogo de controles'!H52/5*Parámetros!$B$6 + 'Catálogo de controles'!I52/5*Parámetros!$B$7 + 'Catálogo de controles'!J52/5*Parámetros!$B$8)/SUM(Parámetros!$B$4:$B$8)*100</f>
        <v>0</v>
      </c>
      <c r="E52" s="6">
        <f>(MIN('Catálogo de controles'!K52/20,1)*Parámetros!$B$9 + MIN('Catálogo de controles'!L52/25,1)*Parámetros!$B$10 + MIN('Catálogo de controles'!M52/100,1)*Parámetros!$B$11 + MIN('Catálogo de controles'!N52/5,1)*Parámetros!$B$12 + MIN('Catálogo de controles'!O52/12,1)*Parámetros!$B$13 + 'Catálogo de controles'!P52/5*Parámetros!$B$14)/SUM(Parámetros!$B$9:$B$14)*100</f>
        <v>0</v>
      </c>
      <c r="F52" s="6">
        <f t="shared" si="3"/>
        <v>0</v>
      </c>
      <c r="G52" s="6">
        <f t="shared" si="4"/>
        <v>0</v>
      </c>
      <c r="H52" t="str">
        <f>IF(A52="","",IF(AND(D52&gt;=75,E52&lt;40,G52&gt;=Parámetros!$B$15),"Crítico y eficaz",IF(AND(D52&gt;=55,E52&gt;=40,G52&gt;=Parámetros!$B$16),"Útil pero mal calibrado",IF(AND(E52&gt;=Parámetros!$B$17,D52&lt;55),"Redundante","Ornamental o fatigado"))))</f>
        <v>Ornamental o fatigado</v>
      </c>
      <c r="I52" t="str">
        <f>IF(A52="","",IF(E52&gt;=Parámetros!$B$18,"Alta",IF(E52&gt;=50,"Media","Baja")))</f>
        <v>Baja</v>
      </c>
      <c r="J52" t="str">
        <f t="shared" si="5"/>
        <v>Revisar valor o retirar</v>
      </c>
      <c r="K52">
        <f>'Catálogo de controles'!F52</f>
        <v>0</v>
      </c>
      <c r="L52">
        <f>'Catálogo de controles'!G52</f>
        <v>0</v>
      </c>
      <c r="M52">
        <f>'Catálogo de controles'!N52</f>
        <v>0</v>
      </c>
      <c r="N52">
        <f>'Catálogo de controles'!K52</f>
        <v>0</v>
      </c>
    </row>
    <row r="53" spans="1:14" x14ac:dyDescent="0.2">
      <c r="A53">
        <f>'Catálogo de controles'!A53</f>
        <v>0</v>
      </c>
      <c r="B53">
        <f>'Catálogo de controles'!B53</f>
        <v>0</v>
      </c>
      <c r="C53">
        <f>'Catálogo de controles'!C53</f>
        <v>0</v>
      </c>
      <c r="D53" s="6">
        <f>('Catálogo de controles'!F53/5*Parámetros!$B$4 + 'Catálogo de controles'!G53*Parámetros!$B$5 + 'Catálogo de controles'!H53/5*Parámetros!$B$6 + 'Catálogo de controles'!I53/5*Parámetros!$B$7 + 'Catálogo de controles'!J53/5*Parámetros!$B$8)/SUM(Parámetros!$B$4:$B$8)*100</f>
        <v>0</v>
      </c>
      <c r="E53" s="6">
        <f>(MIN('Catálogo de controles'!K53/20,1)*Parámetros!$B$9 + MIN('Catálogo de controles'!L53/25,1)*Parámetros!$B$10 + MIN('Catálogo de controles'!M53/100,1)*Parámetros!$B$11 + MIN('Catálogo de controles'!N53/5,1)*Parámetros!$B$12 + MIN('Catálogo de controles'!O53/12,1)*Parámetros!$B$13 + 'Catálogo de controles'!P53/5*Parámetros!$B$14)/SUM(Parámetros!$B$9:$B$14)*100</f>
        <v>0</v>
      </c>
      <c r="F53" s="6">
        <f t="shared" si="3"/>
        <v>0</v>
      </c>
      <c r="G53" s="6">
        <f t="shared" si="4"/>
        <v>0</v>
      </c>
      <c r="H53" t="str">
        <f>IF(A53="","",IF(AND(D53&gt;=75,E53&lt;40,G53&gt;=Parámetros!$B$15),"Crítico y eficaz",IF(AND(D53&gt;=55,E53&gt;=40,G53&gt;=Parámetros!$B$16),"Útil pero mal calibrado",IF(AND(E53&gt;=Parámetros!$B$17,D53&lt;55),"Redundante","Ornamental o fatigado"))))</f>
        <v>Ornamental o fatigado</v>
      </c>
      <c r="I53" t="str">
        <f>IF(A53="","",IF(E53&gt;=Parámetros!$B$18,"Alta",IF(E53&gt;=50,"Media","Baja")))</f>
        <v>Baja</v>
      </c>
      <c r="J53" t="str">
        <f t="shared" si="5"/>
        <v>Revisar valor o retirar</v>
      </c>
      <c r="K53">
        <f>'Catálogo de controles'!F53</f>
        <v>0</v>
      </c>
      <c r="L53">
        <f>'Catálogo de controles'!G53</f>
        <v>0</v>
      </c>
      <c r="M53">
        <f>'Catálogo de controles'!N53</f>
        <v>0</v>
      </c>
      <c r="N53">
        <f>'Catálogo de controles'!K53</f>
        <v>0</v>
      </c>
    </row>
    <row r="54" spans="1:14" x14ac:dyDescent="0.2">
      <c r="A54">
        <f>'Catálogo de controles'!A54</f>
        <v>0</v>
      </c>
      <c r="B54">
        <f>'Catálogo de controles'!B54</f>
        <v>0</v>
      </c>
      <c r="C54">
        <f>'Catálogo de controles'!C54</f>
        <v>0</v>
      </c>
      <c r="D54" s="6">
        <f>('Catálogo de controles'!F54/5*Parámetros!$B$4 + 'Catálogo de controles'!G54*Parámetros!$B$5 + 'Catálogo de controles'!H54/5*Parámetros!$B$6 + 'Catálogo de controles'!I54/5*Parámetros!$B$7 + 'Catálogo de controles'!J54/5*Parámetros!$B$8)/SUM(Parámetros!$B$4:$B$8)*100</f>
        <v>0</v>
      </c>
      <c r="E54" s="6">
        <f>(MIN('Catálogo de controles'!K54/20,1)*Parámetros!$B$9 + MIN('Catálogo de controles'!L54/25,1)*Parámetros!$B$10 + MIN('Catálogo de controles'!M54/100,1)*Parámetros!$B$11 + MIN('Catálogo de controles'!N54/5,1)*Parámetros!$B$12 + MIN('Catálogo de controles'!O54/12,1)*Parámetros!$B$13 + 'Catálogo de controles'!P54/5*Parámetros!$B$14)/SUM(Parámetros!$B$9:$B$14)*100</f>
        <v>0</v>
      </c>
      <c r="F54" s="6">
        <f t="shared" si="3"/>
        <v>0</v>
      </c>
      <c r="G54" s="6">
        <f t="shared" si="4"/>
        <v>0</v>
      </c>
      <c r="H54" t="str">
        <f>IF(A54="","",IF(AND(D54&gt;=75,E54&lt;40,G54&gt;=Parámetros!$B$15),"Crítico y eficaz",IF(AND(D54&gt;=55,E54&gt;=40,G54&gt;=Parámetros!$B$16),"Útil pero mal calibrado",IF(AND(E54&gt;=Parámetros!$B$17,D54&lt;55),"Redundante","Ornamental o fatigado"))))</f>
        <v>Ornamental o fatigado</v>
      </c>
      <c r="I54" t="str">
        <f>IF(A54="","",IF(E54&gt;=Parámetros!$B$18,"Alta",IF(E54&gt;=50,"Media","Baja")))</f>
        <v>Baja</v>
      </c>
      <c r="J54" t="str">
        <f t="shared" si="5"/>
        <v>Revisar valor o retirar</v>
      </c>
      <c r="K54">
        <f>'Catálogo de controles'!F54</f>
        <v>0</v>
      </c>
      <c r="L54">
        <f>'Catálogo de controles'!G54</f>
        <v>0</v>
      </c>
      <c r="M54">
        <f>'Catálogo de controles'!N54</f>
        <v>0</v>
      </c>
      <c r="N54">
        <f>'Catálogo de controles'!K54</f>
        <v>0</v>
      </c>
    </row>
    <row r="55" spans="1:14" x14ac:dyDescent="0.2">
      <c r="A55">
        <f>'Catálogo de controles'!A55</f>
        <v>0</v>
      </c>
      <c r="B55">
        <f>'Catálogo de controles'!B55</f>
        <v>0</v>
      </c>
      <c r="C55">
        <f>'Catálogo de controles'!C55</f>
        <v>0</v>
      </c>
      <c r="D55" s="6">
        <f>('Catálogo de controles'!F55/5*Parámetros!$B$4 + 'Catálogo de controles'!G55*Parámetros!$B$5 + 'Catálogo de controles'!H55/5*Parámetros!$B$6 + 'Catálogo de controles'!I55/5*Parámetros!$B$7 + 'Catálogo de controles'!J55/5*Parámetros!$B$8)/SUM(Parámetros!$B$4:$B$8)*100</f>
        <v>0</v>
      </c>
      <c r="E55" s="6">
        <f>(MIN('Catálogo de controles'!K55/20,1)*Parámetros!$B$9 + MIN('Catálogo de controles'!L55/25,1)*Parámetros!$B$10 + MIN('Catálogo de controles'!M55/100,1)*Parámetros!$B$11 + MIN('Catálogo de controles'!N55/5,1)*Parámetros!$B$12 + MIN('Catálogo de controles'!O55/12,1)*Parámetros!$B$13 + 'Catálogo de controles'!P55/5*Parámetros!$B$14)/SUM(Parámetros!$B$9:$B$14)*100</f>
        <v>0</v>
      </c>
      <c r="F55" s="6">
        <f t="shared" si="3"/>
        <v>0</v>
      </c>
      <c r="G55" s="6">
        <f t="shared" si="4"/>
        <v>0</v>
      </c>
      <c r="H55" t="str">
        <f>IF(A55="","",IF(AND(D55&gt;=75,E55&lt;40,G55&gt;=Parámetros!$B$15),"Crítico y eficaz",IF(AND(D55&gt;=55,E55&gt;=40,G55&gt;=Parámetros!$B$16),"Útil pero mal calibrado",IF(AND(E55&gt;=Parámetros!$B$17,D55&lt;55),"Redundante","Ornamental o fatigado"))))</f>
        <v>Ornamental o fatigado</v>
      </c>
      <c r="I55" t="str">
        <f>IF(A55="","",IF(E55&gt;=Parámetros!$B$18,"Alta",IF(E55&gt;=50,"Media","Baja")))</f>
        <v>Baja</v>
      </c>
      <c r="J55" t="str">
        <f t="shared" si="5"/>
        <v>Revisar valor o retirar</v>
      </c>
      <c r="K55">
        <f>'Catálogo de controles'!F55</f>
        <v>0</v>
      </c>
      <c r="L55">
        <f>'Catálogo de controles'!G55</f>
        <v>0</v>
      </c>
      <c r="M55">
        <f>'Catálogo de controles'!N55</f>
        <v>0</v>
      </c>
      <c r="N55">
        <f>'Catálogo de controles'!K55</f>
        <v>0</v>
      </c>
    </row>
    <row r="56" spans="1:14" x14ac:dyDescent="0.2">
      <c r="A56">
        <f>'Catálogo de controles'!A56</f>
        <v>0</v>
      </c>
      <c r="B56">
        <f>'Catálogo de controles'!B56</f>
        <v>0</v>
      </c>
      <c r="C56">
        <f>'Catálogo de controles'!C56</f>
        <v>0</v>
      </c>
      <c r="D56" s="6">
        <f>('Catálogo de controles'!F56/5*Parámetros!$B$4 + 'Catálogo de controles'!G56*Parámetros!$B$5 + 'Catálogo de controles'!H56/5*Parámetros!$B$6 + 'Catálogo de controles'!I56/5*Parámetros!$B$7 + 'Catálogo de controles'!J56/5*Parámetros!$B$8)/SUM(Parámetros!$B$4:$B$8)*100</f>
        <v>0</v>
      </c>
      <c r="E56" s="6">
        <f>(MIN('Catálogo de controles'!K56/20,1)*Parámetros!$B$9 + MIN('Catálogo de controles'!L56/25,1)*Parámetros!$B$10 + MIN('Catálogo de controles'!M56/100,1)*Parámetros!$B$11 + MIN('Catálogo de controles'!N56/5,1)*Parámetros!$B$12 + MIN('Catálogo de controles'!O56/12,1)*Parámetros!$B$13 + 'Catálogo de controles'!P56/5*Parámetros!$B$14)/SUM(Parámetros!$B$9:$B$14)*100</f>
        <v>0</v>
      </c>
      <c r="F56" s="6">
        <f t="shared" si="3"/>
        <v>0</v>
      </c>
      <c r="G56" s="6">
        <f t="shared" si="4"/>
        <v>0</v>
      </c>
      <c r="H56" t="str">
        <f>IF(A56="","",IF(AND(D56&gt;=75,E56&lt;40,G56&gt;=Parámetros!$B$15),"Crítico y eficaz",IF(AND(D56&gt;=55,E56&gt;=40,G56&gt;=Parámetros!$B$16),"Útil pero mal calibrado",IF(AND(E56&gt;=Parámetros!$B$17,D56&lt;55),"Redundante","Ornamental o fatigado"))))</f>
        <v>Ornamental o fatigado</v>
      </c>
      <c r="I56" t="str">
        <f>IF(A56="","",IF(E56&gt;=Parámetros!$B$18,"Alta",IF(E56&gt;=50,"Media","Baja")))</f>
        <v>Baja</v>
      </c>
      <c r="J56" t="str">
        <f t="shared" si="5"/>
        <v>Revisar valor o retirar</v>
      </c>
      <c r="K56">
        <f>'Catálogo de controles'!F56</f>
        <v>0</v>
      </c>
      <c r="L56">
        <f>'Catálogo de controles'!G56</f>
        <v>0</v>
      </c>
      <c r="M56">
        <f>'Catálogo de controles'!N56</f>
        <v>0</v>
      </c>
      <c r="N56">
        <f>'Catálogo de controles'!K56</f>
        <v>0</v>
      </c>
    </row>
    <row r="57" spans="1:14" x14ac:dyDescent="0.2">
      <c r="A57">
        <f>'Catálogo de controles'!A57</f>
        <v>0</v>
      </c>
      <c r="B57">
        <f>'Catálogo de controles'!B57</f>
        <v>0</v>
      </c>
      <c r="C57">
        <f>'Catálogo de controles'!C57</f>
        <v>0</v>
      </c>
      <c r="D57" s="6">
        <f>('Catálogo de controles'!F57/5*Parámetros!$B$4 + 'Catálogo de controles'!G57*Parámetros!$B$5 + 'Catálogo de controles'!H57/5*Parámetros!$B$6 + 'Catálogo de controles'!I57/5*Parámetros!$B$7 + 'Catálogo de controles'!J57/5*Parámetros!$B$8)/SUM(Parámetros!$B$4:$B$8)*100</f>
        <v>0</v>
      </c>
      <c r="E57" s="6">
        <f>(MIN('Catálogo de controles'!K57/20,1)*Parámetros!$B$9 + MIN('Catálogo de controles'!L57/25,1)*Parámetros!$B$10 + MIN('Catálogo de controles'!M57/100,1)*Parámetros!$B$11 + MIN('Catálogo de controles'!N57/5,1)*Parámetros!$B$12 + MIN('Catálogo de controles'!O57/12,1)*Parámetros!$B$13 + 'Catálogo de controles'!P57/5*Parámetros!$B$14)/SUM(Parámetros!$B$9:$B$14)*100</f>
        <v>0</v>
      </c>
      <c r="F57" s="6">
        <f t="shared" si="3"/>
        <v>0</v>
      </c>
      <c r="G57" s="6">
        <f t="shared" si="4"/>
        <v>0</v>
      </c>
      <c r="H57" t="str">
        <f>IF(A57="","",IF(AND(D57&gt;=75,E57&lt;40,G57&gt;=Parámetros!$B$15),"Crítico y eficaz",IF(AND(D57&gt;=55,E57&gt;=40,G57&gt;=Parámetros!$B$16),"Útil pero mal calibrado",IF(AND(E57&gt;=Parámetros!$B$17,D57&lt;55),"Redundante","Ornamental o fatigado"))))</f>
        <v>Ornamental o fatigado</v>
      </c>
      <c r="I57" t="str">
        <f>IF(A57="","",IF(E57&gt;=Parámetros!$B$18,"Alta",IF(E57&gt;=50,"Media","Baja")))</f>
        <v>Baja</v>
      </c>
      <c r="J57" t="str">
        <f t="shared" si="5"/>
        <v>Revisar valor o retirar</v>
      </c>
      <c r="K57">
        <f>'Catálogo de controles'!F57</f>
        <v>0</v>
      </c>
      <c r="L57">
        <f>'Catálogo de controles'!G57</f>
        <v>0</v>
      </c>
      <c r="M57">
        <f>'Catálogo de controles'!N57</f>
        <v>0</v>
      </c>
      <c r="N57">
        <f>'Catálogo de controles'!K57</f>
        <v>0</v>
      </c>
    </row>
    <row r="58" spans="1:14" x14ac:dyDescent="0.2">
      <c r="A58">
        <f>'Catálogo de controles'!A58</f>
        <v>0</v>
      </c>
      <c r="B58">
        <f>'Catálogo de controles'!B58</f>
        <v>0</v>
      </c>
      <c r="C58">
        <f>'Catálogo de controles'!C58</f>
        <v>0</v>
      </c>
      <c r="D58" s="6">
        <f>('Catálogo de controles'!F58/5*Parámetros!$B$4 + 'Catálogo de controles'!G58*Parámetros!$B$5 + 'Catálogo de controles'!H58/5*Parámetros!$B$6 + 'Catálogo de controles'!I58/5*Parámetros!$B$7 + 'Catálogo de controles'!J58/5*Parámetros!$B$8)/SUM(Parámetros!$B$4:$B$8)*100</f>
        <v>0</v>
      </c>
      <c r="E58" s="6">
        <f>(MIN('Catálogo de controles'!K58/20,1)*Parámetros!$B$9 + MIN('Catálogo de controles'!L58/25,1)*Parámetros!$B$10 + MIN('Catálogo de controles'!M58/100,1)*Parámetros!$B$11 + MIN('Catálogo de controles'!N58/5,1)*Parámetros!$B$12 + MIN('Catálogo de controles'!O58/12,1)*Parámetros!$B$13 + 'Catálogo de controles'!P58/5*Parámetros!$B$14)/SUM(Parámetros!$B$9:$B$14)*100</f>
        <v>0</v>
      </c>
      <c r="F58" s="6">
        <f t="shared" si="3"/>
        <v>0</v>
      </c>
      <c r="G58" s="6">
        <f t="shared" si="4"/>
        <v>0</v>
      </c>
      <c r="H58" t="str">
        <f>IF(A58="","",IF(AND(D58&gt;=75,E58&lt;40,G58&gt;=Parámetros!$B$15),"Crítico y eficaz",IF(AND(D58&gt;=55,E58&gt;=40,G58&gt;=Parámetros!$B$16),"Útil pero mal calibrado",IF(AND(E58&gt;=Parámetros!$B$17,D58&lt;55),"Redundante","Ornamental o fatigado"))))</f>
        <v>Ornamental o fatigado</v>
      </c>
      <c r="I58" t="str">
        <f>IF(A58="","",IF(E58&gt;=Parámetros!$B$18,"Alta",IF(E58&gt;=50,"Media","Baja")))</f>
        <v>Baja</v>
      </c>
      <c r="J58" t="str">
        <f t="shared" si="5"/>
        <v>Revisar valor o retirar</v>
      </c>
      <c r="K58">
        <f>'Catálogo de controles'!F58</f>
        <v>0</v>
      </c>
      <c r="L58">
        <f>'Catálogo de controles'!G58</f>
        <v>0</v>
      </c>
      <c r="M58">
        <f>'Catálogo de controles'!N58</f>
        <v>0</v>
      </c>
      <c r="N58">
        <f>'Catálogo de controles'!K58</f>
        <v>0</v>
      </c>
    </row>
    <row r="59" spans="1:14" x14ac:dyDescent="0.2">
      <c r="A59">
        <f>'Catálogo de controles'!A59</f>
        <v>0</v>
      </c>
      <c r="B59">
        <f>'Catálogo de controles'!B59</f>
        <v>0</v>
      </c>
      <c r="C59">
        <f>'Catálogo de controles'!C59</f>
        <v>0</v>
      </c>
      <c r="D59" s="6">
        <f>('Catálogo de controles'!F59/5*Parámetros!$B$4 + 'Catálogo de controles'!G59*Parámetros!$B$5 + 'Catálogo de controles'!H59/5*Parámetros!$B$6 + 'Catálogo de controles'!I59/5*Parámetros!$B$7 + 'Catálogo de controles'!J59/5*Parámetros!$B$8)/SUM(Parámetros!$B$4:$B$8)*100</f>
        <v>0</v>
      </c>
      <c r="E59" s="6">
        <f>(MIN('Catálogo de controles'!K59/20,1)*Parámetros!$B$9 + MIN('Catálogo de controles'!L59/25,1)*Parámetros!$B$10 + MIN('Catálogo de controles'!M59/100,1)*Parámetros!$B$11 + MIN('Catálogo de controles'!N59/5,1)*Parámetros!$B$12 + MIN('Catálogo de controles'!O59/12,1)*Parámetros!$B$13 + 'Catálogo de controles'!P59/5*Parámetros!$B$14)/SUM(Parámetros!$B$9:$B$14)*100</f>
        <v>0</v>
      </c>
      <c r="F59" s="6">
        <f t="shared" si="3"/>
        <v>0</v>
      </c>
      <c r="G59" s="6">
        <f t="shared" si="4"/>
        <v>0</v>
      </c>
      <c r="H59" t="str">
        <f>IF(A59="","",IF(AND(D59&gt;=75,E59&lt;40,G59&gt;=Parámetros!$B$15),"Crítico y eficaz",IF(AND(D59&gt;=55,E59&gt;=40,G59&gt;=Parámetros!$B$16),"Útil pero mal calibrado",IF(AND(E59&gt;=Parámetros!$B$17,D59&lt;55),"Redundante","Ornamental o fatigado"))))</f>
        <v>Ornamental o fatigado</v>
      </c>
      <c r="I59" t="str">
        <f>IF(A59="","",IF(E59&gt;=Parámetros!$B$18,"Alta",IF(E59&gt;=50,"Media","Baja")))</f>
        <v>Baja</v>
      </c>
      <c r="J59" t="str">
        <f t="shared" si="5"/>
        <v>Revisar valor o retirar</v>
      </c>
      <c r="K59">
        <f>'Catálogo de controles'!F59</f>
        <v>0</v>
      </c>
      <c r="L59">
        <f>'Catálogo de controles'!G59</f>
        <v>0</v>
      </c>
      <c r="M59">
        <f>'Catálogo de controles'!N59</f>
        <v>0</v>
      </c>
      <c r="N59">
        <f>'Catálogo de controles'!K59</f>
        <v>0</v>
      </c>
    </row>
    <row r="60" spans="1:14" x14ac:dyDescent="0.2">
      <c r="A60">
        <f>'Catálogo de controles'!A60</f>
        <v>0</v>
      </c>
      <c r="B60">
        <f>'Catálogo de controles'!B60</f>
        <v>0</v>
      </c>
      <c r="C60">
        <f>'Catálogo de controles'!C60</f>
        <v>0</v>
      </c>
      <c r="D60" s="6">
        <f>('Catálogo de controles'!F60/5*Parámetros!$B$4 + 'Catálogo de controles'!G60*Parámetros!$B$5 + 'Catálogo de controles'!H60/5*Parámetros!$B$6 + 'Catálogo de controles'!I60/5*Parámetros!$B$7 + 'Catálogo de controles'!J60/5*Parámetros!$B$8)/SUM(Parámetros!$B$4:$B$8)*100</f>
        <v>0</v>
      </c>
      <c r="E60" s="6">
        <f>(MIN('Catálogo de controles'!K60/20,1)*Parámetros!$B$9 + MIN('Catálogo de controles'!L60/25,1)*Parámetros!$B$10 + MIN('Catálogo de controles'!M60/100,1)*Parámetros!$B$11 + MIN('Catálogo de controles'!N60/5,1)*Parámetros!$B$12 + MIN('Catálogo de controles'!O60/12,1)*Parámetros!$B$13 + 'Catálogo de controles'!P60/5*Parámetros!$B$14)/SUM(Parámetros!$B$9:$B$14)*100</f>
        <v>0</v>
      </c>
      <c r="F60" s="6">
        <f t="shared" si="3"/>
        <v>0</v>
      </c>
      <c r="G60" s="6">
        <f t="shared" si="4"/>
        <v>0</v>
      </c>
      <c r="H60" t="str">
        <f>IF(A60="","",IF(AND(D60&gt;=75,E60&lt;40,G60&gt;=Parámetros!$B$15),"Crítico y eficaz",IF(AND(D60&gt;=55,E60&gt;=40,G60&gt;=Parámetros!$B$16),"Útil pero mal calibrado",IF(AND(E60&gt;=Parámetros!$B$17,D60&lt;55),"Redundante","Ornamental o fatigado"))))</f>
        <v>Ornamental o fatigado</v>
      </c>
      <c r="I60" t="str">
        <f>IF(A60="","",IF(E60&gt;=Parámetros!$B$18,"Alta",IF(E60&gt;=50,"Media","Baja")))</f>
        <v>Baja</v>
      </c>
      <c r="J60" t="str">
        <f t="shared" si="5"/>
        <v>Revisar valor o retirar</v>
      </c>
      <c r="K60">
        <f>'Catálogo de controles'!F60</f>
        <v>0</v>
      </c>
      <c r="L60">
        <f>'Catálogo de controles'!G60</f>
        <v>0</v>
      </c>
      <c r="M60">
        <f>'Catálogo de controles'!N60</f>
        <v>0</v>
      </c>
      <c r="N60">
        <f>'Catálogo de controles'!K60</f>
        <v>0</v>
      </c>
    </row>
    <row r="61" spans="1:14" x14ac:dyDescent="0.2">
      <c r="A61">
        <f>'Catálogo de controles'!A61</f>
        <v>0</v>
      </c>
      <c r="B61">
        <f>'Catálogo de controles'!B61</f>
        <v>0</v>
      </c>
      <c r="C61">
        <f>'Catálogo de controles'!C61</f>
        <v>0</v>
      </c>
      <c r="D61" s="6">
        <f>('Catálogo de controles'!F61/5*Parámetros!$B$4 + 'Catálogo de controles'!G61*Parámetros!$B$5 + 'Catálogo de controles'!H61/5*Parámetros!$B$6 + 'Catálogo de controles'!I61/5*Parámetros!$B$7 + 'Catálogo de controles'!J61/5*Parámetros!$B$8)/SUM(Parámetros!$B$4:$B$8)*100</f>
        <v>0</v>
      </c>
      <c r="E61" s="6">
        <f>(MIN('Catálogo de controles'!K61/20,1)*Parámetros!$B$9 + MIN('Catálogo de controles'!L61/25,1)*Parámetros!$B$10 + MIN('Catálogo de controles'!M61/100,1)*Parámetros!$B$11 + MIN('Catálogo de controles'!N61/5,1)*Parámetros!$B$12 + MIN('Catálogo de controles'!O61/12,1)*Parámetros!$B$13 + 'Catálogo de controles'!P61/5*Parámetros!$B$14)/SUM(Parámetros!$B$9:$B$14)*100</f>
        <v>0</v>
      </c>
      <c r="F61" s="6">
        <f t="shared" si="3"/>
        <v>0</v>
      </c>
      <c r="G61" s="6">
        <f t="shared" si="4"/>
        <v>0</v>
      </c>
      <c r="H61" t="str">
        <f>IF(A61="","",IF(AND(D61&gt;=75,E61&lt;40,G61&gt;=Parámetros!$B$15),"Crítico y eficaz",IF(AND(D61&gt;=55,E61&gt;=40,G61&gt;=Parámetros!$B$16),"Útil pero mal calibrado",IF(AND(E61&gt;=Parámetros!$B$17,D61&lt;55),"Redundante","Ornamental o fatigado"))))</f>
        <v>Ornamental o fatigado</v>
      </c>
      <c r="I61" t="str">
        <f>IF(A61="","",IF(E61&gt;=Parámetros!$B$18,"Alta",IF(E61&gt;=50,"Media","Baja")))</f>
        <v>Baja</v>
      </c>
      <c r="J61" t="str">
        <f t="shared" si="5"/>
        <v>Revisar valor o retirar</v>
      </c>
      <c r="K61">
        <f>'Catálogo de controles'!F61</f>
        <v>0</v>
      </c>
      <c r="L61">
        <f>'Catálogo de controles'!G61</f>
        <v>0</v>
      </c>
      <c r="M61">
        <f>'Catálogo de controles'!N61</f>
        <v>0</v>
      </c>
      <c r="N61">
        <f>'Catálogo de controles'!K61</f>
        <v>0</v>
      </c>
    </row>
    <row r="62" spans="1:14" x14ac:dyDescent="0.2">
      <c r="A62">
        <f>'Catálogo de controles'!A62</f>
        <v>0</v>
      </c>
      <c r="B62">
        <f>'Catálogo de controles'!B62</f>
        <v>0</v>
      </c>
      <c r="C62">
        <f>'Catálogo de controles'!C62</f>
        <v>0</v>
      </c>
      <c r="D62" s="6">
        <f>('Catálogo de controles'!F62/5*Parámetros!$B$4 + 'Catálogo de controles'!G62*Parámetros!$B$5 + 'Catálogo de controles'!H62/5*Parámetros!$B$6 + 'Catálogo de controles'!I62/5*Parámetros!$B$7 + 'Catálogo de controles'!J62/5*Parámetros!$B$8)/SUM(Parámetros!$B$4:$B$8)*100</f>
        <v>0</v>
      </c>
      <c r="E62" s="6">
        <f>(MIN('Catálogo de controles'!K62/20,1)*Parámetros!$B$9 + MIN('Catálogo de controles'!L62/25,1)*Parámetros!$B$10 + MIN('Catálogo de controles'!M62/100,1)*Parámetros!$B$11 + MIN('Catálogo de controles'!N62/5,1)*Parámetros!$B$12 + MIN('Catálogo de controles'!O62/12,1)*Parámetros!$B$13 + 'Catálogo de controles'!P62/5*Parámetros!$B$14)/SUM(Parámetros!$B$9:$B$14)*100</f>
        <v>0</v>
      </c>
      <c r="F62" s="6">
        <f t="shared" si="3"/>
        <v>0</v>
      </c>
      <c r="G62" s="6">
        <f t="shared" si="4"/>
        <v>0</v>
      </c>
      <c r="H62" t="str">
        <f>IF(A62="","",IF(AND(D62&gt;=75,E62&lt;40,G62&gt;=Parámetros!$B$15),"Crítico y eficaz",IF(AND(D62&gt;=55,E62&gt;=40,G62&gt;=Parámetros!$B$16),"Útil pero mal calibrado",IF(AND(E62&gt;=Parámetros!$B$17,D62&lt;55),"Redundante","Ornamental o fatigado"))))</f>
        <v>Ornamental o fatigado</v>
      </c>
      <c r="I62" t="str">
        <f>IF(A62="","",IF(E62&gt;=Parámetros!$B$18,"Alta",IF(E62&gt;=50,"Media","Baja")))</f>
        <v>Baja</v>
      </c>
      <c r="J62" t="str">
        <f t="shared" si="5"/>
        <v>Revisar valor o retirar</v>
      </c>
      <c r="K62">
        <f>'Catálogo de controles'!F62</f>
        <v>0</v>
      </c>
      <c r="L62">
        <f>'Catálogo de controles'!G62</f>
        <v>0</v>
      </c>
      <c r="M62">
        <f>'Catálogo de controles'!N62</f>
        <v>0</v>
      </c>
      <c r="N62">
        <f>'Catálogo de controles'!K62</f>
        <v>0</v>
      </c>
    </row>
    <row r="63" spans="1:14" x14ac:dyDescent="0.2">
      <c r="A63">
        <f>'Catálogo de controles'!A63</f>
        <v>0</v>
      </c>
      <c r="B63">
        <f>'Catálogo de controles'!B63</f>
        <v>0</v>
      </c>
      <c r="C63">
        <f>'Catálogo de controles'!C63</f>
        <v>0</v>
      </c>
      <c r="D63" s="6">
        <f>('Catálogo de controles'!F63/5*Parámetros!$B$4 + 'Catálogo de controles'!G63*Parámetros!$B$5 + 'Catálogo de controles'!H63/5*Parámetros!$B$6 + 'Catálogo de controles'!I63/5*Parámetros!$B$7 + 'Catálogo de controles'!J63/5*Parámetros!$B$8)/SUM(Parámetros!$B$4:$B$8)*100</f>
        <v>0</v>
      </c>
      <c r="E63" s="6">
        <f>(MIN('Catálogo de controles'!K63/20,1)*Parámetros!$B$9 + MIN('Catálogo de controles'!L63/25,1)*Parámetros!$B$10 + MIN('Catálogo de controles'!M63/100,1)*Parámetros!$B$11 + MIN('Catálogo de controles'!N63/5,1)*Parámetros!$B$12 + MIN('Catálogo de controles'!O63/12,1)*Parámetros!$B$13 + 'Catálogo de controles'!P63/5*Parámetros!$B$14)/SUM(Parámetros!$B$9:$B$14)*100</f>
        <v>0</v>
      </c>
      <c r="F63" s="6">
        <f t="shared" si="3"/>
        <v>0</v>
      </c>
      <c r="G63" s="6">
        <f t="shared" si="4"/>
        <v>0</v>
      </c>
      <c r="H63" t="str">
        <f>IF(A63="","",IF(AND(D63&gt;=75,E63&lt;40,G63&gt;=Parámetros!$B$15),"Crítico y eficaz",IF(AND(D63&gt;=55,E63&gt;=40,G63&gt;=Parámetros!$B$16),"Útil pero mal calibrado",IF(AND(E63&gt;=Parámetros!$B$17,D63&lt;55),"Redundante","Ornamental o fatigado"))))</f>
        <v>Ornamental o fatigado</v>
      </c>
      <c r="I63" t="str">
        <f>IF(A63="","",IF(E63&gt;=Parámetros!$B$18,"Alta",IF(E63&gt;=50,"Media","Baja")))</f>
        <v>Baja</v>
      </c>
      <c r="J63" t="str">
        <f t="shared" si="5"/>
        <v>Revisar valor o retirar</v>
      </c>
      <c r="K63">
        <f>'Catálogo de controles'!F63</f>
        <v>0</v>
      </c>
      <c r="L63">
        <f>'Catálogo de controles'!G63</f>
        <v>0</v>
      </c>
      <c r="M63">
        <f>'Catálogo de controles'!N63</f>
        <v>0</v>
      </c>
      <c r="N63">
        <f>'Catálogo de controles'!K63</f>
        <v>0</v>
      </c>
    </row>
    <row r="64" spans="1:14" x14ac:dyDescent="0.2">
      <c r="A64">
        <f>'Catálogo de controles'!A64</f>
        <v>0</v>
      </c>
      <c r="B64">
        <f>'Catálogo de controles'!B64</f>
        <v>0</v>
      </c>
      <c r="C64">
        <f>'Catálogo de controles'!C64</f>
        <v>0</v>
      </c>
      <c r="D64" s="6">
        <f>('Catálogo de controles'!F64/5*Parámetros!$B$4 + 'Catálogo de controles'!G64*Parámetros!$B$5 + 'Catálogo de controles'!H64/5*Parámetros!$B$6 + 'Catálogo de controles'!I64/5*Parámetros!$B$7 + 'Catálogo de controles'!J64/5*Parámetros!$B$8)/SUM(Parámetros!$B$4:$B$8)*100</f>
        <v>0</v>
      </c>
      <c r="E64" s="6">
        <f>(MIN('Catálogo de controles'!K64/20,1)*Parámetros!$B$9 + MIN('Catálogo de controles'!L64/25,1)*Parámetros!$B$10 + MIN('Catálogo de controles'!M64/100,1)*Parámetros!$B$11 + MIN('Catálogo de controles'!N64/5,1)*Parámetros!$B$12 + MIN('Catálogo de controles'!O64/12,1)*Parámetros!$B$13 + 'Catálogo de controles'!P64/5*Parámetros!$B$14)/SUM(Parámetros!$B$9:$B$14)*100</f>
        <v>0</v>
      </c>
      <c r="F64" s="6">
        <f t="shared" si="3"/>
        <v>0</v>
      </c>
      <c r="G64" s="6">
        <f t="shared" si="4"/>
        <v>0</v>
      </c>
      <c r="H64" t="str">
        <f>IF(A64="","",IF(AND(D64&gt;=75,E64&lt;40,G64&gt;=Parámetros!$B$15),"Crítico y eficaz",IF(AND(D64&gt;=55,E64&gt;=40,G64&gt;=Parámetros!$B$16),"Útil pero mal calibrado",IF(AND(E64&gt;=Parámetros!$B$17,D64&lt;55),"Redundante","Ornamental o fatigado"))))</f>
        <v>Ornamental o fatigado</v>
      </c>
      <c r="I64" t="str">
        <f>IF(A64="","",IF(E64&gt;=Parámetros!$B$18,"Alta",IF(E64&gt;=50,"Media","Baja")))</f>
        <v>Baja</v>
      </c>
      <c r="J64" t="str">
        <f t="shared" si="5"/>
        <v>Revisar valor o retirar</v>
      </c>
      <c r="K64">
        <f>'Catálogo de controles'!F64</f>
        <v>0</v>
      </c>
      <c r="L64">
        <f>'Catálogo de controles'!G64</f>
        <v>0</v>
      </c>
      <c r="M64">
        <f>'Catálogo de controles'!N64</f>
        <v>0</v>
      </c>
      <c r="N64">
        <f>'Catálogo de controles'!K64</f>
        <v>0</v>
      </c>
    </row>
    <row r="65" spans="1:14" x14ac:dyDescent="0.2">
      <c r="A65">
        <f>'Catálogo de controles'!A65</f>
        <v>0</v>
      </c>
      <c r="B65">
        <f>'Catálogo de controles'!B65</f>
        <v>0</v>
      </c>
      <c r="C65">
        <f>'Catálogo de controles'!C65</f>
        <v>0</v>
      </c>
      <c r="D65" s="6">
        <f>('Catálogo de controles'!F65/5*Parámetros!$B$4 + 'Catálogo de controles'!G65*Parámetros!$B$5 + 'Catálogo de controles'!H65/5*Parámetros!$B$6 + 'Catálogo de controles'!I65/5*Parámetros!$B$7 + 'Catálogo de controles'!J65/5*Parámetros!$B$8)/SUM(Parámetros!$B$4:$B$8)*100</f>
        <v>0</v>
      </c>
      <c r="E65" s="6">
        <f>(MIN('Catálogo de controles'!K65/20,1)*Parámetros!$B$9 + MIN('Catálogo de controles'!L65/25,1)*Parámetros!$B$10 + MIN('Catálogo de controles'!M65/100,1)*Parámetros!$B$11 + MIN('Catálogo de controles'!N65/5,1)*Parámetros!$B$12 + MIN('Catálogo de controles'!O65/12,1)*Parámetros!$B$13 + 'Catálogo de controles'!P65/5*Parámetros!$B$14)/SUM(Parámetros!$B$9:$B$14)*100</f>
        <v>0</v>
      </c>
      <c r="F65" s="6">
        <f t="shared" si="3"/>
        <v>0</v>
      </c>
      <c r="G65" s="6">
        <f t="shared" si="4"/>
        <v>0</v>
      </c>
      <c r="H65" t="str">
        <f>IF(A65="","",IF(AND(D65&gt;=75,E65&lt;40,G65&gt;=Parámetros!$B$15),"Crítico y eficaz",IF(AND(D65&gt;=55,E65&gt;=40,G65&gt;=Parámetros!$B$16),"Útil pero mal calibrado",IF(AND(E65&gt;=Parámetros!$B$17,D65&lt;55),"Redundante","Ornamental o fatigado"))))</f>
        <v>Ornamental o fatigado</v>
      </c>
      <c r="I65" t="str">
        <f>IF(A65="","",IF(E65&gt;=Parámetros!$B$18,"Alta",IF(E65&gt;=50,"Media","Baja")))</f>
        <v>Baja</v>
      </c>
      <c r="J65" t="str">
        <f t="shared" si="5"/>
        <v>Revisar valor o retirar</v>
      </c>
      <c r="K65">
        <f>'Catálogo de controles'!F65</f>
        <v>0</v>
      </c>
      <c r="L65">
        <f>'Catálogo de controles'!G65</f>
        <v>0</v>
      </c>
      <c r="M65">
        <f>'Catálogo de controles'!N65</f>
        <v>0</v>
      </c>
      <c r="N65">
        <f>'Catálogo de controles'!K65</f>
        <v>0</v>
      </c>
    </row>
    <row r="66" spans="1:14" x14ac:dyDescent="0.2">
      <c r="A66">
        <f>'Catálogo de controles'!A66</f>
        <v>0</v>
      </c>
      <c r="B66">
        <f>'Catálogo de controles'!B66</f>
        <v>0</v>
      </c>
      <c r="C66">
        <f>'Catálogo de controles'!C66</f>
        <v>0</v>
      </c>
      <c r="D66" s="6">
        <f>('Catálogo de controles'!F66/5*Parámetros!$B$4 + 'Catálogo de controles'!G66*Parámetros!$B$5 + 'Catálogo de controles'!H66/5*Parámetros!$B$6 + 'Catálogo de controles'!I66/5*Parámetros!$B$7 + 'Catálogo de controles'!J66/5*Parámetros!$B$8)/SUM(Parámetros!$B$4:$B$8)*100</f>
        <v>0</v>
      </c>
      <c r="E66" s="6">
        <f>(MIN('Catálogo de controles'!K66/20,1)*Parámetros!$B$9 + MIN('Catálogo de controles'!L66/25,1)*Parámetros!$B$10 + MIN('Catálogo de controles'!M66/100,1)*Parámetros!$B$11 + MIN('Catálogo de controles'!N66/5,1)*Parámetros!$B$12 + MIN('Catálogo de controles'!O66/12,1)*Parámetros!$B$13 + 'Catálogo de controles'!P66/5*Parámetros!$B$14)/SUM(Parámetros!$B$9:$B$14)*100</f>
        <v>0</v>
      </c>
      <c r="F66" s="6">
        <f t="shared" si="3"/>
        <v>0</v>
      </c>
      <c r="G66" s="6">
        <f t="shared" si="4"/>
        <v>0</v>
      </c>
      <c r="H66" t="str">
        <f>IF(A66="","",IF(AND(D66&gt;=75,E66&lt;40,G66&gt;=Parámetros!$B$15),"Crítico y eficaz",IF(AND(D66&gt;=55,E66&gt;=40,G66&gt;=Parámetros!$B$16),"Útil pero mal calibrado",IF(AND(E66&gt;=Parámetros!$B$17,D66&lt;55),"Redundante","Ornamental o fatigado"))))</f>
        <v>Ornamental o fatigado</v>
      </c>
      <c r="I66" t="str">
        <f>IF(A66="","",IF(E66&gt;=Parámetros!$B$18,"Alta",IF(E66&gt;=50,"Media","Baja")))</f>
        <v>Baja</v>
      </c>
      <c r="J66" t="str">
        <f t="shared" si="5"/>
        <v>Revisar valor o retirar</v>
      </c>
      <c r="K66">
        <f>'Catálogo de controles'!F66</f>
        <v>0</v>
      </c>
      <c r="L66">
        <f>'Catálogo de controles'!G66</f>
        <v>0</v>
      </c>
      <c r="M66">
        <f>'Catálogo de controles'!N66</f>
        <v>0</v>
      </c>
      <c r="N66">
        <f>'Catálogo de controles'!K66</f>
        <v>0</v>
      </c>
    </row>
    <row r="67" spans="1:14" x14ac:dyDescent="0.2">
      <c r="A67">
        <f>'Catálogo de controles'!A67</f>
        <v>0</v>
      </c>
      <c r="B67">
        <f>'Catálogo de controles'!B67</f>
        <v>0</v>
      </c>
      <c r="C67">
        <f>'Catálogo de controles'!C67</f>
        <v>0</v>
      </c>
      <c r="D67" s="6">
        <f>('Catálogo de controles'!F67/5*Parámetros!$B$4 + 'Catálogo de controles'!G67*Parámetros!$B$5 + 'Catálogo de controles'!H67/5*Parámetros!$B$6 + 'Catálogo de controles'!I67/5*Parámetros!$B$7 + 'Catálogo de controles'!J67/5*Parámetros!$B$8)/SUM(Parámetros!$B$4:$B$8)*100</f>
        <v>0</v>
      </c>
      <c r="E67" s="6">
        <f>(MIN('Catálogo de controles'!K67/20,1)*Parámetros!$B$9 + MIN('Catálogo de controles'!L67/25,1)*Parámetros!$B$10 + MIN('Catálogo de controles'!M67/100,1)*Parámetros!$B$11 + MIN('Catálogo de controles'!N67/5,1)*Parámetros!$B$12 + MIN('Catálogo de controles'!O67/12,1)*Parámetros!$B$13 + 'Catálogo de controles'!P67/5*Parámetros!$B$14)/SUM(Parámetros!$B$9:$B$14)*100</f>
        <v>0</v>
      </c>
      <c r="F67" s="6">
        <f t="shared" si="3"/>
        <v>0</v>
      </c>
      <c r="G67" s="6">
        <f t="shared" si="4"/>
        <v>0</v>
      </c>
      <c r="H67" t="str">
        <f>IF(A67="","",IF(AND(D67&gt;=75,E67&lt;40,G67&gt;=Parámetros!$B$15),"Crítico y eficaz",IF(AND(D67&gt;=55,E67&gt;=40,G67&gt;=Parámetros!$B$16),"Útil pero mal calibrado",IF(AND(E67&gt;=Parámetros!$B$17,D67&lt;55),"Redundante","Ornamental o fatigado"))))</f>
        <v>Ornamental o fatigado</v>
      </c>
      <c r="I67" t="str">
        <f>IF(A67="","",IF(E67&gt;=Parámetros!$B$18,"Alta",IF(E67&gt;=50,"Media","Baja")))</f>
        <v>Baja</v>
      </c>
      <c r="J67" t="str">
        <f t="shared" si="5"/>
        <v>Revisar valor o retirar</v>
      </c>
      <c r="K67">
        <f>'Catálogo de controles'!F67</f>
        <v>0</v>
      </c>
      <c r="L67">
        <f>'Catálogo de controles'!G67</f>
        <v>0</v>
      </c>
      <c r="M67">
        <f>'Catálogo de controles'!N67</f>
        <v>0</v>
      </c>
      <c r="N67">
        <f>'Catálogo de controles'!K67</f>
        <v>0</v>
      </c>
    </row>
    <row r="68" spans="1:14" x14ac:dyDescent="0.2">
      <c r="A68">
        <f>'Catálogo de controles'!A68</f>
        <v>0</v>
      </c>
      <c r="B68">
        <f>'Catálogo de controles'!B68</f>
        <v>0</v>
      </c>
      <c r="C68">
        <f>'Catálogo de controles'!C68</f>
        <v>0</v>
      </c>
      <c r="D68" s="6">
        <f>('Catálogo de controles'!F68/5*Parámetros!$B$4 + 'Catálogo de controles'!G68*Parámetros!$B$5 + 'Catálogo de controles'!H68/5*Parámetros!$B$6 + 'Catálogo de controles'!I68/5*Parámetros!$B$7 + 'Catálogo de controles'!J68/5*Parámetros!$B$8)/SUM(Parámetros!$B$4:$B$8)*100</f>
        <v>0</v>
      </c>
      <c r="E68" s="6">
        <f>(MIN('Catálogo de controles'!K68/20,1)*Parámetros!$B$9 + MIN('Catálogo de controles'!L68/25,1)*Parámetros!$B$10 + MIN('Catálogo de controles'!M68/100,1)*Parámetros!$B$11 + MIN('Catálogo de controles'!N68/5,1)*Parámetros!$B$12 + MIN('Catálogo de controles'!O68/12,1)*Parámetros!$B$13 + 'Catálogo de controles'!P68/5*Parámetros!$B$14)/SUM(Parámetros!$B$9:$B$14)*100</f>
        <v>0</v>
      </c>
      <c r="F68" s="6">
        <f t="shared" ref="F68:F99" si="6">E68</f>
        <v>0</v>
      </c>
      <c r="G68" s="6">
        <f t="shared" ref="G68:G99" si="7">D68-E68</f>
        <v>0</v>
      </c>
      <c r="H68" t="str">
        <f>IF(A68="","",IF(AND(D68&gt;=75,E68&lt;40,G68&gt;=Parámetros!$B$15),"Crítico y eficaz",IF(AND(D68&gt;=55,E68&gt;=40,G68&gt;=Parámetros!$B$16),"Útil pero mal calibrado",IF(AND(E68&gt;=Parámetros!$B$17,D68&lt;55),"Redundante","Ornamental o fatigado"))))</f>
        <v>Ornamental o fatigado</v>
      </c>
      <c r="I68" t="str">
        <f>IF(A68="","",IF(E68&gt;=Parámetros!$B$18,"Alta",IF(E68&gt;=50,"Media","Baja")))</f>
        <v>Baja</v>
      </c>
      <c r="J68" t="str">
        <f t="shared" ref="J68:J99" si="8">IF(A68="","",IF(H68="Crítico y eficaz","Mantener y monitorizar",IF(H68="Útil pero mal calibrado","Recalibrar / automatizar",IF(H68="Redundante","Consolidar / retirar duplicidades","Revisar valor o retirar"))))</f>
        <v>Revisar valor o retirar</v>
      </c>
      <c r="K68">
        <f>'Catálogo de controles'!F68</f>
        <v>0</v>
      </c>
      <c r="L68">
        <f>'Catálogo de controles'!G68</f>
        <v>0</v>
      </c>
      <c r="M68">
        <f>'Catálogo de controles'!N68</f>
        <v>0</v>
      </c>
      <c r="N68">
        <f>'Catálogo de controles'!K68</f>
        <v>0</v>
      </c>
    </row>
    <row r="69" spans="1:14" x14ac:dyDescent="0.2">
      <c r="A69">
        <f>'Catálogo de controles'!A69</f>
        <v>0</v>
      </c>
      <c r="B69">
        <f>'Catálogo de controles'!B69</f>
        <v>0</v>
      </c>
      <c r="C69">
        <f>'Catálogo de controles'!C69</f>
        <v>0</v>
      </c>
      <c r="D69" s="6">
        <f>('Catálogo de controles'!F69/5*Parámetros!$B$4 + 'Catálogo de controles'!G69*Parámetros!$B$5 + 'Catálogo de controles'!H69/5*Parámetros!$B$6 + 'Catálogo de controles'!I69/5*Parámetros!$B$7 + 'Catálogo de controles'!J69/5*Parámetros!$B$8)/SUM(Parámetros!$B$4:$B$8)*100</f>
        <v>0</v>
      </c>
      <c r="E69" s="6">
        <f>(MIN('Catálogo de controles'!K69/20,1)*Parámetros!$B$9 + MIN('Catálogo de controles'!L69/25,1)*Parámetros!$B$10 + MIN('Catálogo de controles'!M69/100,1)*Parámetros!$B$11 + MIN('Catálogo de controles'!N69/5,1)*Parámetros!$B$12 + MIN('Catálogo de controles'!O69/12,1)*Parámetros!$B$13 + 'Catálogo de controles'!P69/5*Parámetros!$B$14)/SUM(Parámetros!$B$9:$B$14)*100</f>
        <v>0</v>
      </c>
      <c r="F69" s="6">
        <f t="shared" si="6"/>
        <v>0</v>
      </c>
      <c r="G69" s="6">
        <f t="shared" si="7"/>
        <v>0</v>
      </c>
      <c r="H69" t="str">
        <f>IF(A69="","",IF(AND(D69&gt;=75,E69&lt;40,G69&gt;=Parámetros!$B$15),"Crítico y eficaz",IF(AND(D69&gt;=55,E69&gt;=40,G69&gt;=Parámetros!$B$16),"Útil pero mal calibrado",IF(AND(E69&gt;=Parámetros!$B$17,D69&lt;55),"Redundante","Ornamental o fatigado"))))</f>
        <v>Ornamental o fatigado</v>
      </c>
      <c r="I69" t="str">
        <f>IF(A69="","",IF(E69&gt;=Parámetros!$B$18,"Alta",IF(E69&gt;=50,"Media","Baja")))</f>
        <v>Baja</v>
      </c>
      <c r="J69" t="str">
        <f t="shared" si="8"/>
        <v>Revisar valor o retirar</v>
      </c>
      <c r="K69">
        <f>'Catálogo de controles'!F69</f>
        <v>0</v>
      </c>
      <c r="L69">
        <f>'Catálogo de controles'!G69</f>
        <v>0</v>
      </c>
      <c r="M69">
        <f>'Catálogo de controles'!N69</f>
        <v>0</v>
      </c>
      <c r="N69">
        <f>'Catálogo de controles'!K69</f>
        <v>0</v>
      </c>
    </row>
    <row r="70" spans="1:14" x14ac:dyDescent="0.2">
      <c r="A70">
        <f>'Catálogo de controles'!A70</f>
        <v>0</v>
      </c>
      <c r="B70">
        <f>'Catálogo de controles'!B70</f>
        <v>0</v>
      </c>
      <c r="C70">
        <f>'Catálogo de controles'!C70</f>
        <v>0</v>
      </c>
      <c r="D70" s="6">
        <f>('Catálogo de controles'!F70/5*Parámetros!$B$4 + 'Catálogo de controles'!G70*Parámetros!$B$5 + 'Catálogo de controles'!H70/5*Parámetros!$B$6 + 'Catálogo de controles'!I70/5*Parámetros!$B$7 + 'Catálogo de controles'!J70/5*Parámetros!$B$8)/SUM(Parámetros!$B$4:$B$8)*100</f>
        <v>0</v>
      </c>
      <c r="E70" s="6">
        <f>(MIN('Catálogo de controles'!K70/20,1)*Parámetros!$B$9 + MIN('Catálogo de controles'!L70/25,1)*Parámetros!$B$10 + MIN('Catálogo de controles'!M70/100,1)*Parámetros!$B$11 + MIN('Catálogo de controles'!N70/5,1)*Parámetros!$B$12 + MIN('Catálogo de controles'!O70/12,1)*Parámetros!$B$13 + 'Catálogo de controles'!P70/5*Parámetros!$B$14)/SUM(Parámetros!$B$9:$B$14)*100</f>
        <v>0</v>
      </c>
      <c r="F70" s="6">
        <f t="shared" si="6"/>
        <v>0</v>
      </c>
      <c r="G70" s="6">
        <f t="shared" si="7"/>
        <v>0</v>
      </c>
      <c r="H70" t="str">
        <f>IF(A70="","",IF(AND(D70&gt;=75,E70&lt;40,G70&gt;=Parámetros!$B$15),"Crítico y eficaz",IF(AND(D70&gt;=55,E70&gt;=40,G70&gt;=Parámetros!$B$16),"Útil pero mal calibrado",IF(AND(E70&gt;=Parámetros!$B$17,D70&lt;55),"Redundante","Ornamental o fatigado"))))</f>
        <v>Ornamental o fatigado</v>
      </c>
      <c r="I70" t="str">
        <f>IF(A70="","",IF(E70&gt;=Parámetros!$B$18,"Alta",IF(E70&gt;=50,"Media","Baja")))</f>
        <v>Baja</v>
      </c>
      <c r="J70" t="str">
        <f t="shared" si="8"/>
        <v>Revisar valor o retirar</v>
      </c>
      <c r="K70">
        <f>'Catálogo de controles'!F70</f>
        <v>0</v>
      </c>
      <c r="L70">
        <f>'Catálogo de controles'!G70</f>
        <v>0</v>
      </c>
      <c r="M70">
        <f>'Catálogo de controles'!N70</f>
        <v>0</v>
      </c>
      <c r="N70">
        <f>'Catálogo de controles'!K70</f>
        <v>0</v>
      </c>
    </row>
    <row r="71" spans="1:14" x14ac:dyDescent="0.2">
      <c r="A71">
        <f>'Catálogo de controles'!A71</f>
        <v>0</v>
      </c>
      <c r="B71">
        <f>'Catálogo de controles'!B71</f>
        <v>0</v>
      </c>
      <c r="C71">
        <f>'Catálogo de controles'!C71</f>
        <v>0</v>
      </c>
      <c r="D71" s="6">
        <f>('Catálogo de controles'!F71/5*Parámetros!$B$4 + 'Catálogo de controles'!G71*Parámetros!$B$5 + 'Catálogo de controles'!H71/5*Parámetros!$B$6 + 'Catálogo de controles'!I71/5*Parámetros!$B$7 + 'Catálogo de controles'!J71/5*Parámetros!$B$8)/SUM(Parámetros!$B$4:$B$8)*100</f>
        <v>0</v>
      </c>
      <c r="E71" s="6">
        <f>(MIN('Catálogo de controles'!K71/20,1)*Parámetros!$B$9 + MIN('Catálogo de controles'!L71/25,1)*Parámetros!$B$10 + MIN('Catálogo de controles'!M71/100,1)*Parámetros!$B$11 + MIN('Catálogo de controles'!N71/5,1)*Parámetros!$B$12 + MIN('Catálogo de controles'!O71/12,1)*Parámetros!$B$13 + 'Catálogo de controles'!P71/5*Parámetros!$B$14)/SUM(Parámetros!$B$9:$B$14)*100</f>
        <v>0</v>
      </c>
      <c r="F71" s="6">
        <f t="shared" si="6"/>
        <v>0</v>
      </c>
      <c r="G71" s="6">
        <f t="shared" si="7"/>
        <v>0</v>
      </c>
      <c r="H71" t="str">
        <f>IF(A71="","",IF(AND(D71&gt;=75,E71&lt;40,G71&gt;=Parámetros!$B$15),"Crítico y eficaz",IF(AND(D71&gt;=55,E71&gt;=40,G71&gt;=Parámetros!$B$16),"Útil pero mal calibrado",IF(AND(E71&gt;=Parámetros!$B$17,D71&lt;55),"Redundante","Ornamental o fatigado"))))</f>
        <v>Ornamental o fatigado</v>
      </c>
      <c r="I71" t="str">
        <f>IF(A71="","",IF(E71&gt;=Parámetros!$B$18,"Alta",IF(E71&gt;=50,"Media","Baja")))</f>
        <v>Baja</v>
      </c>
      <c r="J71" t="str">
        <f t="shared" si="8"/>
        <v>Revisar valor o retirar</v>
      </c>
      <c r="K71">
        <f>'Catálogo de controles'!F71</f>
        <v>0</v>
      </c>
      <c r="L71">
        <f>'Catálogo de controles'!G71</f>
        <v>0</v>
      </c>
      <c r="M71">
        <f>'Catálogo de controles'!N71</f>
        <v>0</v>
      </c>
      <c r="N71">
        <f>'Catálogo de controles'!K71</f>
        <v>0</v>
      </c>
    </row>
    <row r="72" spans="1:14" x14ac:dyDescent="0.2">
      <c r="A72">
        <f>'Catálogo de controles'!A72</f>
        <v>0</v>
      </c>
      <c r="B72">
        <f>'Catálogo de controles'!B72</f>
        <v>0</v>
      </c>
      <c r="C72">
        <f>'Catálogo de controles'!C72</f>
        <v>0</v>
      </c>
      <c r="D72" s="6">
        <f>('Catálogo de controles'!F72/5*Parámetros!$B$4 + 'Catálogo de controles'!G72*Parámetros!$B$5 + 'Catálogo de controles'!H72/5*Parámetros!$B$6 + 'Catálogo de controles'!I72/5*Parámetros!$B$7 + 'Catálogo de controles'!J72/5*Parámetros!$B$8)/SUM(Parámetros!$B$4:$B$8)*100</f>
        <v>0</v>
      </c>
      <c r="E72" s="6">
        <f>(MIN('Catálogo de controles'!K72/20,1)*Parámetros!$B$9 + MIN('Catálogo de controles'!L72/25,1)*Parámetros!$B$10 + MIN('Catálogo de controles'!M72/100,1)*Parámetros!$B$11 + MIN('Catálogo de controles'!N72/5,1)*Parámetros!$B$12 + MIN('Catálogo de controles'!O72/12,1)*Parámetros!$B$13 + 'Catálogo de controles'!P72/5*Parámetros!$B$14)/SUM(Parámetros!$B$9:$B$14)*100</f>
        <v>0</v>
      </c>
      <c r="F72" s="6">
        <f t="shared" si="6"/>
        <v>0</v>
      </c>
      <c r="G72" s="6">
        <f t="shared" si="7"/>
        <v>0</v>
      </c>
      <c r="H72" t="str">
        <f>IF(A72="","",IF(AND(D72&gt;=75,E72&lt;40,G72&gt;=Parámetros!$B$15),"Crítico y eficaz",IF(AND(D72&gt;=55,E72&gt;=40,G72&gt;=Parámetros!$B$16),"Útil pero mal calibrado",IF(AND(E72&gt;=Parámetros!$B$17,D72&lt;55),"Redundante","Ornamental o fatigado"))))</f>
        <v>Ornamental o fatigado</v>
      </c>
      <c r="I72" t="str">
        <f>IF(A72="","",IF(E72&gt;=Parámetros!$B$18,"Alta",IF(E72&gt;=50,"Media","Baja")))</f>
        <v>Baja</v>
      </c>
      <c r="J72" t="str">
        <f t="shared" si="8"/>
        <v>Revisar valor o retirar</v>
      </c>
      <c r="K72">
        <f>'Catálogo de controles'!F72</f>
        <v>0</v>
      </c>
      <c r="L72">
        <f>'Catálogo de controles'!G72</f>
        <v>0</v>
      </c>
      <c r="M72">
        <f>'Catálogo de controles'!N72</f>
        <v>0</v>
      </c>
      <c r="N72">
        <f>'Catálogo de controles'!K72</f>
        <v>0</v>
      </c>
    </row>
    <row r="73" spans="1:14" x14ac:dyDescent="0.2">
      <c r="A73">
        <f>'Catálogo de controles'!A73</f>
        <v>0</v>
      </c>
      <c r="B73">
        <f>'Catálogo de controles'!B73</f>
        <v>0</v>
      </c>
      <c r="C73">
        <f>'Catálogo de controles'!C73</f>
        <v>0</v>
      </c>
      <c r="D73" s="6">
        <f>('Catálogo de controles'!F73/5*Parámetros!$B$4 + 'Catálogo de controles'!G73*Parámetros!$B$5 + 'Catálogo de controles'!H73/5*Parámetros!$B$6 + 'Catálogo de controles'!I73/5*Parámetros!$B$7 + 'Catálogo de controles'!J73/5*Parámetros!$B$8)/SUM(Parámetros!$B$4:$B$8)*100</f>
        <v>0</v>
      </c>
      <c r="E73" s="6">
        <f>(MIN('Catálogo de controles'!K73/20,1)*Parámetros!$B$9 + MIN('Catálogo de controles'!L73/25,1)*Parámetros!$B$10 + MIN('Catálogo de controles'!M73/100,1)*Parámetros!$B$11 + MIN('Catálogo de controles'!N73/5,1)*Parámetros!$B$12 + MIN('Catálogo de controles'!O73/12,1)*Parámetros!$B$13 + 'Catálogo de controles'!P73/5*Parámetros!$B$14)/SUM(Parámetros!$B$9:$B$14)*100</f>
        <v>0</v>
      </c>
      <c r="F73" s="6">
        <f t="shared" si="6"/>
        <v>0</v>
      </c>
      <c r="G73" s="6">
        <f t="shared" si="7"/>
        <v>0</v>
      </c>
      <c r="H73" t="str">
        <f>IF(A73="","",IF(AND(D73&gt;=75,E73&lt;40,G73&gt;=Parámetros!$B$15),"Crítico y eficaz",IF(AND(D73&gt;=55,E73&gt;=40,G73&gt;=Parámetros!$B$16),"Útil pero mal calibrado",IF(AND(E73&gt;=Parámetros!$B$17,D73&lt;55),"Redundante","Ornamental o fatigado"))))</f>
        <v>Ornamental o fatigado</v>
      </c>
      <c r="I73" t="str">
        <f>IF(A73="","",IF(E73&gt;=Parámetros!$B$18,"Alta",IF(E73&gt;=50,"Media","Baja")))</f>
        <v>Baja</v>
      </c>
      <c r="J73" t="str">
        <f t="shared" si="8"/>
        <v>Revisar valor o retirar</v>
      </c>
      <c r="K73">
        <f>'Catálogo de controles'!F73</f>
        <v>0</v>
      </c>
      <c r="L73">
        <f>'Catálogo de controles'!G73</f>
        <v>0</v>
      </c>
      <c r="M73">
        <f>'Catálogo de controles'!N73</f>
        <v>0</v>
      </c>
      <c r="N73">
        <f>'Catálogo de controles'!K73</f>
        <v>0</v>
      </c>
    </row>
    <row r="74" spans="1:14" x14ac:dyDescent="0.2">
      <c r="A74">
        <f>'Catálogo de controles'!A74</f>
        <v>0</v>
      </c>
      <c r="B74">
        <f>'Catálogo de controles'!B74</f>
        <v>0</v>
      </c>
      <c r="C74">
        <f>'Catálogo de controles'!C74</f>
        <v>0</v>
      </c>
      <c r="D74" s="6">
        <f>('Catálogo de controles'!F74/5*Parámetros!$B$4 + 'Catálogo de controles'!G74*Parámetros!$B$5 + 'Catálogo de controles'!H74/5*Parámetros!$B$6 + 'Catálogo de controles'!I74/5*Parámetros!$B$7 + 'Catálogo de controles'!J74/5*Parámetros!$B$8)/SUM(Parámetros!$B$4:$B$8)*100</f>
        <v>0</v>
      </c>
      <c r="E74" s="6">
        <f>(MIN('Catálogo de controles'!K74/20,1)*Parámetros!$B$9 + MIN('Catálogo de controles'!L74/25,1)*Parámetros!$B$10 + MIN('Catálogo de controles'!M74/100,1)*Parámetros!$B$11 + MIN('Catálogo de controles'!N74/5,1)*Parámetros!$B$12 + MIN('Catálogo de controles'!O74/12,1)*Parámetros!$B$13 + 'Catálogo de controles'!P74/5*Parámetros!$B$14)/SUM(Parámetros!$B$9:$B$14)*100</f>
        <v>0</v>
      </c>
      <c r="F74" s="6">
        <f t="shared" si="6"/>
        <v>0</v>
      </c>
      <c r="G74" s="6">
        <f t="shared" si="7"/>
        <v>0</v>
      </c>
      <c r="H74" t="str">
        <f>IF(A74="","",IF(AND(D74&gt;=75,E74&lt;40,G74&gt;=Parámetros!$B$15),"Crítico y eficaz",IF(AND(D74&gt;=55,E74&gt;=40,G74&gt;=Parámetros!$B$16),"Útil pero mal calibrado",IF(AND(E74&gt;=Parámetros!$B$17,D74&lt;55),"Redundante","Ornamental o fatigado"))))</f>
        <v>Ornamental o fatigado</v>
      </c>
      <c r="I74" t="str">
        <f>IF(A74="","",IF(E74&gt;=Parámetros!$B$18,"Alta",IF(E74&gt;=50,"Media","Baja")))</f>
        <v>Baja</v>
      </c>
      <c r="J74" t="str">
        <f t="shared" si="8"/>
        <v>Revisar valor o retirar</v>
      </c>
      <c r="K74">
        <f>'Catálogo de controles'!F74</f>
        <v>0</v>
      </c>
      <c r="L74">
        <f>'Catálogo de controles'!G74</f>
        <v>0</v>
      </c>
      <c r="M74">
        <f>'Catálogo de controles'!N74</f>
        <v>0</v>
      </c>
      <c r="N74">
        <f>'Catálogo de controles'!K74</f>
        <v>0</v>
      </c>
    </row>
    <row r="75" spans="1:14" x14ac:dyDescent="0.2">
      <c r="A75">
        <f>'Catálogo de controles'!A75</f>
        <v>0</v>
      </c>
      <c r="B75">
        <f>'Catálogo de controles'!B75</f>
        <v>0</v>
      </c>
      <c r="C75">
        <f>'Catálogo de controles'!C75</f>
        <v>0</v>
      </c>
      <c r="D75" s="6">
        <f>('Catálogo de controles'!F75/5*Parámetros!$B$4 + 'Catálogo de controles'!G75*Parámetros!$B$5 + 'Catálogo de controles'!H75/5*Parámetros!$B$6 + 'Catálogo de controles'!I75/5*Parámetros!$B$7 + 'Catálogo de controles'!J75/5*Parámetros!$B$8)/SUM(Parámetros!$B$4:$B$8)*100</f>
        <v>0</v>
      </c>
      <c r="E75" s="6">
        <f>(MIN('Catálogo de controles'!K75/20,1)*Parámetros!$B$9 + MIN('Catálogo de controles'!L75/25,1)*Parámetros!$B$10 + MIN('Catálogo de controles'!M75/100,1)*Parámetros!$B$11 + MIN('Catálogo de controles'!N75/5,1)*Parámetros!$B$12 + MIN('Catálogo de controles'!O75/12,1)*Parámetros!$B$13 + 'Catálogo de controles'!P75/5*Parámetros!$B$14)/SUM(Parámetros!$B$9:$B$14)*100</f>
        <v>0</v>
      </c>
      <c r="F75" s="6">
        <f t="shared" si="6"/>
        <v>0</v>
      </c>
      <c r="G75" s="6">
        <f t="shared" si="7"/>
        <v>0</v>
      </c>
      <c r="H75" t="str">
        <f>IF(A75="","",IF(AND(D75&gt;=75,E75&lt;40,G75&gt;=Parámetros!$B$15),"Crítico y eficaz",IF(AND(D75&gt;=55,E75&gt;=40,G75&gt;=Parámetros!$B$16),"Útil pero mal calibrado",IF(AND(E75&gt;=Parámetros!$B$17,D75&lt;55),"Redundante","Ornamental o fatigado"))))</f>
        <v>Ornamental o fatigado</v>
      </c>
      <c r="I75" t="str">
        <f>IF(A75="","",IF(E75&gt;=Parámetros!$B$18,"Alta",IF(E75&gt;=50,"Media","Baja")))</f>
        <v>Baja</v>
      </c>
      <c r="J75" t="str">
        <f t="shared" si="8"/>
        <v>Revisar valor o retirar</v>
      </c>
      <c r="K75">
        <f>'Catálogo de controles'!F75</f>
        <v>0</v>
      </c>
      <c r="L75">
        <f>'Catálogo de controles'!G75</f>
        <v>0</v>
      </c>
      <c r="M75">
        <f>'Catálogo de controles'!N75</f>
        <v>0</v>
      </c>
      <c r="N75">
        <f>'Catálogo de controles'!K75</f>
        <v>0</v>
      </c>
    </row>
    <row r="76" spans="1:14" x14ac:dyDescent="0.2">
      <c r="A76">
        <f>'Catálogo de controles'!A76</f>
        <v>0</v>
      </c>
      <c r="B76">
        <f>'Catálogo de controles'!B76</f>
        <v>0</v>
      </c>
      <c r="C76">
        <f>'Catálogo de controles'!C76</f>
        <v>0</v>
      </c>
      <c r="D76" s="6">
        <f>('Catálogo de controles'!F76/5*Parámetros!$B$4 + 'Catálogo de controles'!G76*Parámetros!$B$5 + 'Catálogo de controles'!H76/5*Parámetros!$B$6 + 'Catálogo de controles'!I76/5*Parámetros!$B$7 + 'Catálogo de controles'!J76/5*Parámetros!$B$8)/SUM(Parámetros!$B$4:$B$8)*100</f>
        <v>0</v>
      </c>
      <c r="E76" s="6">
        <f>(MIN('Catálogo de controles'!K76/20,1)*Parámetros!$B$9 + MIN('Catálogo de controles'!L76/25,1)*Parámetros!$B$10 + MIN('Catálogo de controles'!M76/100,1)*Parámetros!$B$11 + MIN('Catálogo de controles'!N76/5,1)*Parámetros!$B$12 + MIN('Catálogo de controles'!O76/12,1)*Parámetros!$B$13 + 'Catálogo de controles'!P76/5*Parámetros!$B$14)/SUM(Parámetros!$B$9:$B$14)*100</f>
        <v>0</v>
      </c>
      <c r="F76" s="6">
        <f t="shared" si="6"/>
        <v>0</v>
      </c>
      <c r="G76" s="6">
        <f t="shared" si="7"/>
        <v>0</v>
      </c>
      <c r="H76" t="str">
        <f>IF(A76="","",IF(AND(D76&gt;=75,E76&lt;40,G76&gt;=Parámetros!$B$15),"Crítico y eficaz",IF(AND(D76&gt;=55,E76&gt;=40,G76&gt;=Parámetros!$B$16),"Útil pero mal calibrado",IF(AND(E76&gt;=Parámetros!$B$17,D76&lt;55),"Redundante","Ornamental o fatigado"))))</f>
        <v>Ornamental o fatigado</v>
      </c>
      <c r="I76" t="str">
        <f>IF(A76="","",IF(E76&gt;=Parámetros!$B$18,"Alta",IF(E76&gt;=50,"Media","Baja")))</f>
        <v>Baja</v>
      </c>
      <c r="J76" t="str">
        <f t="shared" si="8"/>
        <v>Revisar valor o retirar</v>
      </c>
      <c r="K76">
        <f>'Catálogo de controles'!F76</f>
        <v>0</v>
      </c>
      <c r="L76">
        <f>'Catálogo de controles'!G76</f>
        <v>0</v>
      </c>
      <c r="M76">
        <f>'Catálogo de controles'!N76</f>
        <v>0</v>
      </c>
      <c r="N76">
        <f>'Catálogo de controles'!K76</f>
        <v>0</v>
      </c>
    </row>
    <row r="77" spans="1:14" x14ac:dyDescent="0.2">
      <c r="A77">
        <f>'Catálogo de controles'!A77</f>
        <v>0</v>
      </c>
      <c r="B77">
        <f>'Catálogo de controles'!B77</f>
        <v>0</v>
      </c>
      <c r="C77">
        <f>'Catálogo de controles'!C77</f>
        <v>0</v>
      </c>
      <c r="D77" s="6">
        <f>('Catálogo de controles'!F77/5*Parámetros!$B$4 + 'Catálogo de controles'!G77*Parámetros!$B$5 + 'Catálogo de controles'!H77/5*Parámetros!$B$6 + 'Catálogo de controles'!I77/5*Parámetros!$B$7 + 'Catálogo de controles'!J77/5*Parámetros!$B$8)/SUM(Parámetros!$B$4:$B$8)*100</f>
        <v>0</v>
      </c>
      <c r="E77" s="6">
        <f>(MIN('Catálogo de controles'!K77/20,1)*Parámetros!$B$9 + MIN('Catálogo de controles'!L77/25,1)*Parámetros!$B$10 + MIN('Catálogo de controles'!M77/100,1)*Parámetros!$B$11 + MIN('Catálogo de controles'!N77/5,1)*Parámetros!$B$12 + MIN('Catálogo de controles'!O77/12,1)*Parámetros!$B$13 + 'Catálogo de controles'!P77/5*Parámetros!$B$14)/SUM(Parámetros!$B$9:$B$14)*100</f>
        <v>0</v>
      </c>
      <c r="F77" s="6">
        <f t="shared" si="6"/>
        <v>0</v>
      </c>
      <c r="G77" s="6">
        <f t="shared" si="7"/>
        <v>0</v>
      </c>
      <c r="H77" t="str">
        <f>IF(A77="","",IF(AND(D77&gt;=75,E77&lt;40,G77&gt;=Parámetros!$B$15),"Crítico y eficaz",IF(AND(D77&gt;=55,E77&gt;=40,G77&gt;=Parámetros!$B$16),"Útil pero mal calibrado",IF(AND(E77&gt;=Parámetros!$B$17,D77&lt;55),"Redundante","Ornamental o fatigado"))))</f>
        <v>Ornamental o fatigado</v>
      </c>
      <c r="I77" t="str">
        <f>IF(A77="","",IF(E77&gt;=Parámetros!$B$18,"Alta",IF(E77&gt;=50,"Media","Baja")))</f>
        <v>Baja</v>
      </c>
      <c r="J77" t="str">
        <f t="shared" si="8"/>
        <v>Revisar valor o retirar</v>
      </c>
      <c r="K77">
        <f>'Catálogo de controles'!F77</f>
        <v>0</v>
      </c>
      <c r="L77">
        <f>'Catálogo de controles'!G77</f>
        <v>0</v>
      </c>
      <c r="M77">
        <f>'Catálogo de controles'!N77</f>
        <v>0</v>
      </c>
      <c r="N77">
        <f>'Catálogo de controles'!K77</f>
        <v>0</v>
      </c>
    </row>
    <row r="78" spans="1:14" x14ac:dyDescent="0.2">
      <c r="A78">
        <f>'Catálogo de controles'!A78</f>
        <v>0</v>
      </c>
      <c r="B78">
        <f>'Catálogo de controles'!B78</f>
        <v>0</v>
      </c>
      <c r="C78">
        <f>'Catálogo de controles'!C78</f>
        <v>0</v>
      </c>
      <c r="D78" s="6">
        <f>('Catálogo de controles'!F78/5*Parámetros!$B$4 + 'Catálogo de controles'!G78*Parámetros!$B$5 + 'Catálogo de controles'!H78/5*Parámetros!$B$6 + 'Catálogo de controles'!I78/5*Parámetros!$B$7 + 'Catálogo de controles'!J78/5*Parámetros!$B$8)/SUM(Parámetros!$B$4:$B$8)*100</f>
        <v>0</v>
      </c>
      <c r="E78" s="6">
        <f>(MIN('Catálogo de controles'!K78/20,1)*Parámetros!$B$9 + MIN('Catálogo de controles'!L78/25,1)*Parámetros!$B$10 + MIN('Catálogo de controles'!M78/100,1)*Parámetros!$B$11 + MIN('Catálogo de controles'!N78/5,1)*Parámetros!$B$12 + MIN('Catálogo de controles'!O78/12,1)*Parámetros!$B$13 + 'Catálogo de controles'!P78/5*Parámetros!$B$14)/SUM(Parámetros!$B$9:$B$14)*100</f>
        <v>0</v>
      </c>
      <c r="F78" s="6">
        <f t="shared" si="6"/>
        <v>0</v>
      </c>
      <c r="G78" s="6">
        <f t="shared" si="7"/>
        <v>0</v>
      </c>
      <c r="H78" t="str">
        <f>IF(A78="","",IF(AND(D78&gt;=75,E78&lt;40,G78&gt;=Parámetros!$B$15),"Crítico y eficaz",IF(AND(D78&gt;=55,E78&gt;=40,G78&gt;=Parámetros!$B$16),"Útil pero mal calibrado",IF(AND(E78&gt;=Parámetros!$B$17,D78&lt;55),"Redundante","Ornamental o fatigado"))))</f>
        <v>Ornamental o fatigado</v>
      </c>
      <c r="I78" t="str">
        <f>IF(A78="","",IF(E78&gt;=Parámetros!$B$18,"Alta",IF(E78&gt;=50,"Media","Baja")))</f>
        <v>Baja</v>
      </c>
      <c r="J78" t="str">
        <f t="shared" si="8"/>
        <v>Revisar valor o retirar</v>
      </c>
      <c r="K78">
        <f>'Catálogo de controles'!F78</f>
        <v>0</v>
      </c>
      <c r="L78">
        <f>'Catálogo de controles'!G78</f>
        <v>0</v>
      </c>
      <c r="M78">
        <f>'Catálogo de controles'!N78</f>
        <v>0</v>
      </c>
      <c r="N78">
        <f>'Catálogo de controles'!K78</f>
        <v>0</v>
      </c>
    </row>
    <row r="79" spans="1:14" x14ac:dyDescent="0.2">
      <c r="A79">
        <f>'Catálogo de controles'!A79</f>
        <v>0</v>
      </c>
      <c r="B79">
        <f>'Catálogo de controles'!B79</f>
        <v>0</v>
      </c>
      <c r="C79">
        <f>'Catálogo de controles'!C79</f>
        <v>0</v>
      </c>
      <c r="D79" s="6">
        <f>('Catálogo de controles'!F79/5*Parámetros!$B$4 + 'Catálogo de controles'!G79*Parámetros!$B$5 + 'Catálogo de controles'!H79/5*Parámetros!$B$6 + 'Catálogo de controles'!I79/5*Parámetros!$B$7 + 'Catálogo de controles'!J79/5*Parámetros!$B$8)/SUM(Parámetros!$B$4:$B$8)*100</f>
        <v>0</v>
      </c>
      <c r="E79" s="6">
        <f>(MIN('Catálogo de controles'!K79/20,1)*Parámetros!$B$9 + MIN('Catálogo de controles'!L79/25,1)*Parámetros!$B$10 + MIN('Catálogo de controles'!M79/100,1)*Parámetros!$B$11 + MIN('Catálogo de controles'!N79/5,1)*Parámetros!$B$12 + MIN('Catálogo de controles'!O79/12,1)*Parámetros!$B$13 + 'Catálogo de controles'!P79/5*Parámetros!$B$14)/SUM(Parámetros!$B$9:$B$14)*100</f>
        <v>0</v>
      </c>
      <c r="F79" s="6">
        <f t="shared" si="6"/>
        <v>0</v>
      </c>
      <c r="G79" s="6">
        <f t="shared" si="7"/>
        <v>0</v>
      </c>
      <c r="H79" t="str">
        <f>IF(A79="","",IF(AND(D79&gt;=75,E79&lt;40,G79&gt;=Parámetros!$B$15),"Crítico y eficaz",IF(AND(D79&gt;=55,E79&gt;=40,G79&gt;=Parámetros!$B$16),"Útil pero mal calibrado",IF(AND(E79&gt;=Parámetros!$B$17,D79&lt;55),"Redundante","Ornamental o fatigado"))))</f>
        <v>Ornamental o fatigado</v>
      </c>
      <c r="I79" t="str">
        <f>IF(A79="","",IF(E79&gt;=Parámetros!$B$18,"Alta",IF(E79&gt;=50,"Media","Baja")))</f>
        <v>Baja</v>
      </c>
      <c r="J79" t="str">
        <f t="shared" si="8"/>
        <v>Revisar valor o retirar</v>
      </c>
      <c r="K79">
        <f>'Catálogo de controles'!F79</f>
        <v>0</v>
      </c>
      <c r="L79">
        <f>'Catálogo de controles'!G79</f>
        <v>0</v>
      </c>
      <c r="M79">
        <f>'Catálogo de controles'!N79</f>
        <v>0</v>
      </c>
      <c r="N79">
        <f>'Catálogo de controles'!K79</f>
        <v>0</v>
      </c>
    </row>
    <row r="80" spans="1:14" x14ac:dyDescent="0.2">
      <c r="A80">
        <f>'Catálogo de controles'!A80</f>
        <v>0</v>
      </c>
      <c r="B80">
        <f>'Catálogo de controles'!B80</f>
        <v>0</v>
      </c>
      <c r="C80">
        <f>'Catálogo de controles'!C80</f>
        <v>0</v>
      </c>
      <c r="D80" s="6">
        <f>('Catálogo de controles'!F80/5*Parámetros!$B$4 + 'Catálogo de controles'!G80*Parámetros!$B$5 + 'Catálogo de controles'!H80/5*Parámetros!$B$6 + 'Catálogo de controles'!I80/5*Parámetros!$B$7 + 'Catálogo de controles'!J80/5*Parámetros!$B$8)/SUM(Parámetros!$B$4:$B$8)*100</f>
        <v>0</v>
      </c>
      <c r="E80" s="6">
        <f>(MIN('Catálogo de controles'!K80/20,1)*Parámetros!$B$9 + MIN('Catálogo de controles'!L80/25,1)*Parámetros!$B$10 + MIN('Catálogo de controles'!M80/100,1)*Parámetros!$B$11 + MIN('Catálogo de controles'!N80/5,1)*Parámetros!$B$12 + MIN('Catálogo de controles'!O80/12,1)*Parámetros!$B$13 + 'Catálogo de controles'!P80/5*Parámetros!$B$14)/SUM(Parámetros!$B$9:$B$14)*100</f>
        <v>0</v>
      </c>
      <c r="F80" s="6">
        <f t="shared" si="6"/>
        <v>0</v>
      </c>
      <c r="G80" s="6">
        <f t="shared" si="7"/>
        <v>0</v>
      </c>
      <c r="H80" t="str">
        <f>IF(A80="","",IF(AND(D80&gt;=75,E80&lt;40,G80&gt;=Parámetros!$B$15),"Crítico y eficaz",IF(AND(D80&gt;=55,E80&gt;=40,G80&gt;=Parámetros!$B$16),"Útil pero mal calibrado",IF(AND(E80&gt;=Parámetros!$B$17,D80&lt;55),"Redundante","Ornamental o fatigado"))))</f>
        <v>Ornamental o fatigado</v>
      </c>
      <c r="I80" t="str">
        <f>IF(A80="","",IF(E80&gt;=Parámetros!$B$18,"Alta",IF(E80&gt;=50,"Media","Baja")))</f>
        <v>Baja</v>
      </c>
      <c r="J80" t="str">
        <f t="shared" si="8"/>
        <v>Revisar valor o retirar</v>
      </c>
      <c r="K80">
        <f>'Catálogo de controles'!F80</f>
        <v>0</v>
      </c>
      <c r="L80">
        <f>'Catálogo de controles'!G80</f>
        <v>0</v>
      </c>
      <c r="M80">
        <f>'Catálogo de controles'!N80</f>
        <v>0</v>
      </c>
      <c r="N80">
        <f>'Catálogo de controles'!K80</f>
        <v>0</v>
      </c>
    </row>
    <row r="81" spans="1:14" x14ac:dyDescent="0.2">
      <c r="A81">
        <f>'Catálogo de controles'!A81</f>
        <v>0</v>
      </c>
      <c r="B81">
        <f>'Catálogo de controles'!B81</f>
        <v>0</v>
      </c>
      <c r="C81">
        <f>'Catálogo de controles'!C81</f>
        <v>0</v>
      </c>
      <c r="D81" s="6">
        <f>('Catálogo de controles'!F81/5*Parámetros!$B$4 + 'Catálogo de controles'!G81*Parámetros!$B$5 + 'Catálogo de controles'!H81/5*Parámetros!$B$6 + 'Catálogo de controles'!I81/5*Parámetros!$B$7 + 'Catálogo de controles'!J81/5*Parámetros!$B$8)/SUM(Parámetros!$B$4:$B$8)*100</f>
        <v>0</v>
      </c>
      <c r="E81" s="6">
        <f>(MIN('Catálogo de controles'!K81/20,1)*Parámetros!$B$9 + MIN('Catálogo de controles'!L81/25,1)*Parámetros!$B$10 + MIN('Catálogo de controles'!M81/100,1)*Parámetros!$B$11 + MIN('Catálogo de controles'!N81/5,1)*Parámetros!$B$12 + MIN('Catálogo de controles'!O81/12,1)*Parámetros!$B$13 + 'Catálogo de controles'!P81/5*Parámetros!$B$14)/SUM(Parámetros!$B$9:$B$14)*100</f>
        <v>0</v>
      </c>
      <c r="F81" s="6">
        <f t="shared" si="6"/>
        <v>0</v>
      </c>
      <c r="G81" s="6">
        <f t="shared" si="7"/>
        <v>0</v>
      </c>
      <c r="H81" t="str">
        <f>IF(A81="","",IF(AND(D81&gt;=75,E81&lt;40,G81&gt;=Parámetros!$B$15),"Crítico y eficaz",IF(AND(D81&gt;=55,E81&gt;=40,G81&gt;=Parámetros!$B$16),"Útil pero mal calibrado",IF(AND(E81&gt;=Parámetros!$B$17,D81&lt;55),"Redundante","Ornamental o fatigado"))))</f>
        <v>Ornamental o fatigado</v>
      </c>
      <c r="I81" t="str">
        <f>IF(A81="","",IF(E81&gt;=Parámetros!$B$18,"Alta",IF(E81&gt;=50,"Media","Baja")))</f>
        <v>Baja</v>
      </c>
      <c r="J81" t="str">
        <f t="shared" si="8"/>
        <v>Revisar valor o retirar</v>
      </c>
      <c r="K81">
        <f>'Catálogo de controles'!F81</f>
        <v>0</v>
      </c>
      <c r="L81">
        <f>'Catálogo de controles'!G81</f>
        <v>0</v>
      </c>
      <c r="M81">
        <f>'Catálogo de controles'!N81</f>
        <v>0</v>
      </c>
      <c r="N81">
        <f>'Catálogo de controles'!K81</f>
        <v>0</v>
      </c>
    </row>
    <row r="82" spans="1:14" x14ac:dyDescent="0.2">
      <c r="A82">
        <f>'Catálogo de controles'!A82</f>
        <v>0</v>
      </c>
      <c r="B82">
        <f>'Catálogo de controles'!B82</f>
        <v>0</v>
      </c>
      <c r="C82">
        <f>'Catálogo de controles'!C82</f>
        <v>0</v>
      </c>
      <c r="D82" s="6">
        <f>('Catálogo de controles'!F82/5*Parámetros!$B$4 + 'Catálogo de controles'!G82*Parámetros!$B$5 + 'Catálogo de controles'!H82/5*Parámetros!$B$6 + 'Catálogo de controles'!I82/5*Parámetros!$B$7 + 'Catálogo de controles'!J82/5*Parámetros!$B$8)/SUM(Parámetros!$B$4:$B$8)*100</f>
        <v>0</v>
      </c>
      <c r="E82" s="6">
        <f>(MIN('Catálogo de controles'!K82/20,1)*Parámetros!$B$9 + MIN('Catálogo de controles'!L82/25,1)*Parámetros!$B$10 + MIN('Catálogo de controles'!M82/100,1)*Parámetros!$B$11 + MIN('Catálogo de controles'!N82/5,1)*Parámetros!$B$12 + MIN('Catálogo de controles'!O82/12,1)*Parámetros!$B$13 + 'Catálogo de controles'!P82/5*Parámetros!$B$14)/SUM(Parámetros!$B$9:$B$14)*100</f>
        <v>0</v>
      </c>
      <c r="F82" s="6">
        <f t="shared" si="6"/>
        <v>0</v>
      </c>
      <c r="G82" s="6">
        <f t="shared" si="7"/>
        <v>0</v>
      </c>
      <c r="H82" t="str">
        <f>IF(A82="","",IF(AND(D82&gt;=75,E82&lt;40,G82&gt;=Parámetros!$B$15),"Crítico y eficaz",IF(AND(D82&gt;=55,E82&gt;=40,G82&gt;=Parámetros!$B$16),"Útil pero mal calibrado",IF(AND(E82&gt;=Parámetros!$B$17,D82&lt;55),"Redundante","Ornamental o fatigado"))))</f>
        <v>Ornamental o fatigado</v>
      </c>
      <c r="I82" t="str">
        <f>IF(A82="","",IF(E82&gt;=Parámetros!$B$18,"Alta",IF(E82&gt;=50,"Media","Baja")))</f>
        <v>Baja</v>
      </c>
      <c r="J82" t="str">
        <f t="shared" si="8"/>
        <v>Revisar valor o retirar</v>
      </c>
      <c r="K82">
        <f>'Catálogo de controles'!F82</f>
        <v>0</v>
      </c>
      <c r="L82">
        <f>'Catálogo de controles'!G82</f>
        <v>0</v>
      </c>
      <c r="M82">
        <f>'Catálogo de controles'!N82</f>
        <v>0</v>
      </c>
      <c r="N82">
        <f>'Catálogo de controles'!K82</f>
        <v>0</v>
      </c>
    </row>
    <row r="83" spans="1:14" x14ac:dyDescent="0.2">
      <c r="A83">
        <f>'Catálogo de controles'!A83</f>
        <v>0</v>
      </c>
      <c r="B83">
        <f>'Catálogo de controles'!B83</f>
        <v>0</v>
      </c>
      <c r="C83">
        <f>'Catálogo de controles'!C83</f>
        <v>0</v>
      </c>
      <c r="D83" s="6">
        <f>('Catálogo de controles'!F83/5*Parámetros!$B$4 + 'Catálogo de controles'!G83*Parámetros!$B$5 + 'Catálogo de controles'!H83/5*Parámetros!$B$6 + 'Catálogo de controles'!I83/5*Parámetros!$B$7 + 'Catálogo de controles'!J83/5*Parámetros!$B$8)/SUM(Parámetros!$B$4:$B$8)*100</f>
        <v>0</v>
      </c>
      <c r="E83" s="6">
        <f>(MIN('Catálogo de controles'!K83/20,1)*Parámetros!$B$9 + MIN('Catálogo de controles'!L83/25,1)*Parámetros!$B$10 + MIN('Catálogo de controles'!M83/100,1)*Parámetros!$B$11 + MIN('Catálogo de controles'!N83/5,1)*Parámetros!$B$12 + MIN('Catálogo de controles'!O83/12,1)*Parámetros!$B$13 + 'Catálogo de controles'!P83/5*Parámetros!$B$14)/SUM(Parámetros!$B$9:$B$14)*100</f>
        <v>0</v>
      </c>
      <c r="F83" s="6">
        <f t="shared" si="6"/>
        <v>0</v>
      </c>
      <c r="G83" s="6">
        <f t="shared" si="7"/>
        <v>0</v>
      </c>
      <c r="H83" t="str">
        <f>IF(A83="","",IF(AND(D83&gt;=75,E83&lt;40,G83&gt;=Parámetros!$B$15),"Crítico y eficaz",IF(AND(D83&gt;=55,E83&gt;=40,G83&gt;=Parámetros!$B$16),"Útil pero mal calibrado",IF(AND(E83&gt;=Parámetros!$B$17,D83&lt;55),"Redundante","Ornamental o fatigado"))))</f>
        <v>Ornamental o fatigado</v>
      </c>
      <c r="I83" t="str">
        <f>IF(A83="","",IF(E83&gt;=Parámetros!$B$18,"Alta",IF(E83&gt;=50,"Media","Baja")))</f>
        <v>Baja</v>
      </c>
      <c r="J83" t="str">
        <f t="shared" si="8"/>
        <v>Revisar valor o retirar</v>
      </c>
      <c r="K83">
        <f>'Catálogo de controles'!F83</f>
        <v>0</v>
      </c>
      <c r="L83">
        <f>'Catálogo de controles'!G83</f>
        <v>0</v>
      </c>
      <c r="M83">
        <f>'Catálogo de controles'!N83</f>
        <v>0</v>
      </c>
      <c r="N83">
        <f>'Catálogo de controles'!K83</f>
        <v>0</v>
      </c>
    </row>
    <row r="84" spans="1:14" x14ac:dyDescent="0.2">
      <c r="A84">
        <f>'Catálogo de controles'!A84</f>
        <v>0</v>
      </c>
      <c r="B84">
        <f>'Catálogo de controles'!B84</f>
        <v>0</v>
      </c>
      <c r="C84">
        <f>'Catálogo de controles'!C84</f>
        <v>0</v>
      </c>
      <c r="D84" s="6">
        <f>('Catálogo de controles'!F84/5*Parámetros!$B$4 + 'Catálogo de controles'!G84*Parámetros!$B$5 + 'Catálogo de controles'!H84/5*Parámetros!$B$6 + 'Catálogo de controles'!I84/5*Parámetros!$B$7 + 'Catálogo de controles'!J84/5*Parámetros!$B$8)/SUM(Parámetros!$B$4:$B$8)*100</f>
        <v>0</v>
      </c>
      <c r="E84" s="6">
        <f>(MIN('Catálogo de controles'!K84/20,1)*Parámetros!$B$9 + MIN('Catálogo de controles'!L84/25,1)*Parámetros!$B$10 + MIN('Catálogo de controles'!M84/100,1)*Parámetros!$B$11 + MIN('Catálogo de controles'!N84/5,1)*Parámetros!$B$12 + MIN('Catálogo de controles'!O84/12,1)*Parámetros!$B$13 + 'Catálogo de controles'!P84/5*Parámetros!$B$14)/SUM(Parámetros!$B$9:$B$14)*100</f>
        <v>0</v>
      </c>
      <c r="F84" s="6">
        <f t="shared" si="6"/>
        <v>0</v>
      </c>
      <c r="G84" s="6">
        <f t="shared" si="7"/>
        <v>0</v>
      </c>
      <c r="H84" t="str">
        <f>IF(A84="","",IF(AND(D84&gt;=75,E84&lt;40,G84&gt;=Parámetros!$B$15),"Crítico y eficaz",IF(AND(D84&gt;=55,E84&gt;=40,G84&gt;=Parámetros!$B$16),"Útil pero mal calibrado",IF(AND(E84&gt;=Parámetros!$B$17,D84&lt;55),"Redundante","Ornamental o fatigado"))))</f>
        <v>Ornamental o fatigado</v>
      </c>
      <c r="I84" t="str">
        <f>IF(A84="","",IF(E84&gt;=Parámetros!$B$18,"Alta",IF(E84&gt;=50,"Media","Baja")))</f>
        <v>Baja</v>
      </c>
      <c r="J84" t="str">
        <f t="shared" si="8"/>
        <v>Revisar valor o retirar</v>
      </c>
      <c r="K84">
        <f>'Catálogo de controles'!F84</f>
        <v>0</v>
      </c>
      <c r="L84">
        <f>'Catálogo de controles'!G84</f>
        <v>0</v>
      </c>
      <c r="M84">
        <f>'Catálogo de controles'!N84</f>
        <v>0</v>
      </c>
      <c r="N84">
        <f>'Catálogo de controles'!K84</f>
        <v>0</v>
      </c>
    </row>
    <row r="85" spans="1:14" x14ac:dyDescent="0.2">
      <c r="A85">
        <f>'Catálogo de controles'!A85</f>
        <v>0</v>
      </c>
      <c r="B85">
        <f>'Catálogo de controles'!B85</f>
        <v>0</v>
      </c>
      <c r="C85">
        <f>'Catálogo de controles'!C85</f>
        <v>0</v>
      </c>
      <c r="D85" s="6">
        <f>('Catálogo de controles'!F85/5*Parámetros!$B$4 + 'Catálogo de controles'!G85*Parámetros!$B$5 + 'Catálogo de controles'!H85/5*Parámetros!$B$6 + 'Catálogo de controles'!I85/5*Parámetros!$B$7 + 'Catálogo de controles'!J85/5*Parámetros!$B$8)/SUM(Parámetros!$B$4:$B$8)*100</f>
        <v>0</v>
      </c>
      <c r="E85" s="6">
        <f>(MIN('Catálogo de controles'!K85/20,1)*Parámetros!$B$9 + MIN('Catálogo de controles'!L85/25,1)*Parámetros!$B$10 + MIN('Catálogo de controles'!M85/100,1)*Parámetros!$B$11 + MIN('Catálogo de controles'!N85/5,1)*Parámetros!$B$12 + MIN('Catálogo de controles'!O85/12,1)*Parámetros!$B$13 + 'Catálogo de controles'!P85/5*Parámetros!$B$14)/SUM(Parámetros!$B$9:$B$14)*100</f>
        <v>0</v>
      </c>
      <c r="F85" s="6">
        <f t="shared" si="6"/>
        <v>0</v>
      </c>
      <c r="G85" s="6">
        <f t="shared" si="7"/>
        <v>0</v>
      </c>
      <c r="H85" t="str">
        <f>IF(A85="","",IF(AND(D85&gt;=75,E85&lt;40,G85&gt;=Parámetros!$B$15),"Crítico y eficaz",IF(AND(D85&gt;=55,E85&gt;=40,G85&gt;=Parámetros!$B$16),"Útil pero mal calibrado",IF(AND(E85&gt;=Parámetros!$B$17,D85&lt;55),"Redundante","Ornamental o fatigado"))))</f>
        <v>Ornamental o fatigado</v>
      </c>
      <c r="I85" t="str">
        <f>IF(A85="","",IF(E85&gt;=Parámetros!$B$18,"Alta",IF(E85&gt;=50,"Media","Baja")))</f>
        <v>Baja</v>
      </c>
      <c r="J85" t="str">
        <f t="shared" si="8"/>
        <v>Revisar valor o retirar</v>
      </c>
      <c r="K85">
        <f>'Catálogo de controles'!F85</f>
        <v>0</v>
      </c>
      <c r="L85">
        <f>'Catálogo de controles'!G85</f>
        <v>0</v>
      </c>
      <c r="M85">
        <f>'Catálogo de controles'!N85</f>
        <v>0</v>
      </c>
      <c r="N85">
        <f>'Catálogo de controles'!K85</f>
        <v>0</v>
      </c>
    </row>
    <row r="86" spans="1:14" x14ac:dyDescent="0.2">
      <c r="A86">
        <f>'Catálogo de controles'!A86</f>
        <v>0</v>
      </c>
      <c r="B86">
        <f>'Catálogo de controles'!B86</f>
        <v>0</v>
      </c>
      <c r="C86">
        <f>'Catálogo de controles'!C86</f>
        <v>0</v>
      </c>
      <c r="D86" s="6">
        <f>('Catálogo de controles'!F86/5*Parámetros!$B$4 + 'Catálogo de controles'!G86*Parámetros!$B$5 + 'Catálogo de controles'!H86/5*Parámetros!$B$6 + 'Catálogo de controles'!I86/5*Parámetros!$B$7 + 'Catálogo de controles'!J86/5*Parámetros!$B$8)/SUM(Parámetros!$B$4:$B$8)*100</f>
        <v>0</v>
      </c>
      <c r="E86" s="6">
        <f>(MIN('Catálogo de controles'!K86/20,1)*Parámetros!$B$9 + MIN('Catálogo de controles'!L86/25,1)*Parámetros!$B$10 + MIN('Catálogo de controles'!M86/100,1)*Parámetros!$B$11 + MIN('Catálogo de controles'!N86/5,1)*Parámetros!$B$12 + MIN('Catálogo de controles'!O86/12,1)*Parámetros!$B$13 + 'Catálogo de controles'!P86/5*Parámetros!$B$14)/SUM(Parámetros!$B$9:$B$14)*100</f>
        <v>0</v>
      </c>
      <c r="F86" s="6">
        <f t="shared" si="6"/>
        <v>0</v>
      </c>
      <c r="G86" s="6">
        <f t="shared" si="7"/>
        <v>0</v>
      </c>
      <c r="H86" t="str">
        <f>IF(A86="","",IF(AND(D86&gt;=75,E86&lt;40,G86&gt;=Parámetros!$B$15),"Crítico y eficaz",IF(AND(D86&gt;=55,E86&gt;=40,G86&gt;=Parámetros!$B$16),"Útil pero mal calibrado",IF(AND(E86&gt;=Parámetros!$B$17,D86&lt;55),"Redundante","Ornamental o fatigado"))))</f>
        <v>Ornamental o fatigado</v>
      </c>
      <c r="I86" t="str">
        <f>IF(A86="","",IF(E86&gt;=Parámetros!$B$18,"Alta",IF(E86&gt;=50,"Media","Baja")))</f>
        <v>Baja</v>
      </c>
      <c r="J86" t="str">
        <f t="shared" si="8"/>
        <v>Revisar valor o retirar</v>
      </c>
      <c r="K86">
        <f>'Catálogo de controles'!F86</f>
        <v>0</v>
      </c>
      <c r="L86">
        <f>'Catálogo de controles'!G86</f>
        <v>0</v>
      </c>
      <c r="M86">
        <f>'Catálogo de controles'!N86</f>
        <v>0</v>
      </c>
      <c r="N86">
        <f>'Catálogo de controles'!K86</f>
        <v>0</v>
      </c>
    </row>
    <row r="87" spans="1:14" x14ac:dyDescent="0.2">
      <c r="A87">
        <f>'Catálogo de controles'!A87</f>
        <v>0</v>
      </c>
      <c r="B87">
        <f>'Catálogo de controles'!B87</f>
        <v>0</v>
      </c>
      <c r="C87">
        <f>'Catálogo de controles'!C87</f>
        <v>0</v>
      </c>
      <c r="D87" s="6">
        <f>('Catálogo de controles'!F87/5*Parámetros!$B$4 + 'Catálogo de controles'!G87*Parámetros!$B$5 + 'Catálogo de controles'!H87/5*Parámetros!$B$6 + 'Catálogo de controles'!I87/5*Parámetros!$B$7 + 'Catálogo de controles'!J87/5*Parámetros!$B$8)/SUM(Parámetros!$B$4:$B$8)*100</f>
        <v>0</v>
      </c>
      <c r="E87" s="6">
        <f>(MIN('Catálogo de controles'!K87/20,1)*Parámetros!$B$9 + MIN('Catálogo de controles'!L87/25,1)*Parámetros!$B$10 + MIN('Catálogo de controles'!M87/100,1)*Parámetros!$B$11 + MIN('Catálogo de controles'!N87/5,1)*Parámetros!$B$12 + MIN('Catálogo de controles'!O87/12,1)*Parámetros!$B$13 + 'Catálogo de controles'!P87/5*Parámetros!$B$14)/SUM(Parámetros!$B$9:$B$14)*100</f>
        <v>0</v>
      </c>
      <c r="F87" s="6">
        <f t="shared" si="6"/>
        <v>0</v>
      </c>
      <c r="G87" s="6">
        <f t="shared" si="7"/>
        <v>0</v>
      </c>
      <c r="H87" t="str">
        <f>IF(A87="","",IF(AND(D87&gt;=75,E87&lt;40,G87&gt;=Parámetros!$B$15),"Crítico y eficaz",IF(AND(D87&gt;=55,E87&gt;=40,G87&gt;=Parámetros!$B$16),"Útil pero mal calibrado",IF(AND(E87&gt;=Parámetros!$B$17,D87&lt;55),"Redundante","Ornamental o fatigado"))))</f>
        <v>Ornamental o fatigado</v>
      </c>
      <c r="I87" t="str">
        <f>IF(A87="","",IF(E87&gt;=Parámetros!$B$18,"Alta",IF(E87&gt;=50,"Media","Baja")))</f>
        <v>Baja</v>
      </c>
      <c r="J87" t="str">
        <f t="shared" si="8"/>
        <v>Revisar valor o retirar</v>
      </c>
      <c r="K87">
        <f>'Catálogo de controles'!F87</f>
        <v>0</v>
      </c>
      <c r="L87">
        <f>'Catálogo de controles'!G87</f>
        <v>0</v>
      </c>
      <c r="M87">
        <f>'Catálogo de controles'!N87</f>
        <v>0</v>
      </c>
      <c r="N87">
        <f>'Catálogo de controles'!K87</f>
        <v>0</v>
      </c>
    </row>
    <row r="88" spans="1:14" x14ac:dyDescent="0.2">
      <c r="A88">
        <f>'Catálogo de controles'!A88</f>
        <v>0</v>
      </c>
      <c r="B88">
        <f>'Catálogo de controles'!B88</f>
        <v>0</v>
      </c>
      <c r="C88">
        <f>'Catálogo de controles'!C88</f>
        <v>0</v>
      </c>
      <c r="D88" s="6">
        <f>('Catálogo de controles'!F88/5*Parámetros!$B$4 + 'Catálogo de controles'!G88*Parámetros!$B$5 + 'Catálogo de controles'!H88/5*Parámetros!$B$6 + 'Catálogo de controles'!I88/5*Parámetros!$B$7 + 'Catálogo de controles'!J88/5*Parámetros!$B$8)/SUM(Parámetros!$B$4:$B$8)*100</f>
        <v>0</v>
      </c>
      <c r="E88" s="6">
        <f>(MIN('Catálogo de controles'!K88/20,1)*Parámetros!$B$9 + MIN('Catálogo de controles'!L88/25,1)*Parámetros!$B$10 + MIN('Catálogo de controles'!M88/100,1)*Parámetros!$B$11 + MIN('Catálogo de controles'!N88/5,1)*Parámetros!$B$12 + MIN('Catálogo de controles'!O88/12,1)*Parámetros!$B$13 + 'Catálogo de controles'!P88/5*Parámetros!$B$14)/SUM(Parámetros!$B$9:$B$14)*100</f>
        <v>0</v>
      </c>
      <c r="F88" s="6">
        <f t="shared" si="6"/>
        <v>0</v>
      </c>
      <c r="G88" s="6">
        <f t="shared" si="7"/>
        <v>0</v>
      </c>
      <c r="H88" t="str">
        <f>IF(A88="","",IF(AND(D88&gt;=75,E88&lt;40,G88&gt;=Parámetros!$B$15),"Crítico y eficaz",IF(AND(D88&gt;=55,E88&gt;=40,G88&gt;=Parámetros!$B$16),"Útil pero mal calibrado",IF(AND(E88&gt;=Parámetros!$B$17,D88&lt;55),"Redundante","Ornamental o fatigado"))))</f>
        <v>Ornamental o fatigado</v>
      </c>
      <c r="I88" t="str">
        <f>IF(A88="","",IF(E88&gt;=Parámetros!$B$18,"Alta",IF(E88&gt;=50,"Media","Baja")))</f>
        <v>Baja</v>
      </c>
      <c r="J88" t="str">
        <f t="shared" si="8"/>
        <v>Revisar valor o retirar</v>
      </c>
      <c r="K88">
        <f>'Catálogo de controles'!F88</f>
        <v>0</v>
      </c>
      <c r="L88">
        <f>'Catálogo de controles'!G88</f>
        <v>0</v>
      </c>
      <c r="M88">
        <f>'Catálogo de controles'!N88</f>
        <v>0</v>
      </c>
      <c r="N88">
        <f>'Catálogo de controles'!K88</f>
        <v>0</v>
      </c>
    </row>
    <row r="89" spans="1:14" x14ac:dyDescent="0.2">
      <c r="A89">
        <f>'Catálogo de controles'!A89</f>
        <v>0</v>
      </c>
      <c r="B89">
        <f>'Catálogo de controles'!B89</f>
        <v>0</v>
      </c>
      <c r="C89">
        <f>'Catálogo de controles'!C89</f>
        <v>0</v>
      </c>
      <c r="D89" s="6">
        <f>('Catálogo de controles'!F89/5*Parámetros!$B$4 + 'Catálogo de controles'!G89*Parámetros!$B$5 + 'Catálogo de controles'!H89/5*Parámetros!$B$6 + 'Catálogo de controles'!I89/5*Parámetros!$B$7 + 'Catálogo de controles'!J89/5*Parámetros!$B$8)/SUM(Parámetros!$B$4:$B$8)*100</f>
        <v>0</v>
      </c>
      <c r="E89" s="6">
        <f>(MIN('Catálogo de controles'!K89/20,1)*Parámetros!$B$9 + MIN('Catálogo de controles'!L89/25,1)*Parámetros!$B$10 + MIN('Catálogo de controles'!M89/100,1)*Parámetros!$B$11 + MIN('Catálogo de controles'!N89/5,1)*Parámetros!$B$12 + MIN('Catálogo de controles'!O89/12,1)*Parámetros!$B$13 + 'Catálogo de controles'!P89/5*Parámetros!$B$14)/SUM(Parámetros!$B$9:$B$14)*100</f>
        <v>0</v>
      </c>
      <c r="F89" s="6">
        <f t="shared" si="6"/>
        <v>0</v>
      </c>
      <c r="G89" s="6">
        <f t="shared" si="7"/>
        <v>0</v>
      </c>
      <c r="H89" t="str">
        <f>IF(A89="","",IF(AND(D89&gt;=75,E89&lt;40,G89&gt;=Parámetros!$B$15),"Crítico y eficaz",IF(AND(D89&gt;=55,E89&gt;=40,G89&gt;=Parámetros!$B$16),"Útil pero mal calibrado",IF(AND(E89&gt;=Parámetros!$B$17,D89&lt;55),"Redundante","Ornamental o fatigado"))))</f>
        <v>Ornamental o fatigado</v>
      </c>
      <c r="I89" t="str">
        <f>IF(A89="","",IF(E89&gt;=Parámetros!$B$18,"Alta",IF(E89&gt;=50,"Media","Baja")))</f>
        <v>Baja</v>
      </c>
      <c r="J89" t="str">
        <f t="shared" si="8"/>
        <v>Revisar valor o retirar</v>
      </c>
      <c r="K89">
        <f>'Catálogo de controles'!F89</f>
        <v>0</v>
      </c>
      <c r="L89">
        <f>'Catálogo de controles'!G89</f>
        <v>0</v>
      </c>
      <c r="M89">
        <f>'Catálogo de controles'!N89</f>
        <v>0</v>
      </c>
      <c r="N89">
        <f>'Catálogo de controles'!K89</f>
        <v>0</v>
      </c>
    </row>
    <row r="90" spans="1:14" x14ac:dyDescent="0.2">
      <c r="A90">
        <f>'Catálogo de controles'!A90</f>
        <v>0</v>
      </c>
      <c r="B90">
        <f>'Catálogo de controles'!B90</f>
        <v>0</v>
      </c>
      <c r="C90">
        <f>'Catálogo de controles'!C90</f>
        <v>0</v>
      </c>
      <c r="D90" s="6">
        <f>('Catálogo de controles'!F90/5*Parámetros!$B$4 + 'Catálogo de controles'!G90*Parámetros!$B$5 + 'Catálogo de controles'!H90/5*Parámetros!$B$6 + 'Catálogo de controles'!I90/5*Parámetros!$B$7 + 'Catálogo de controles'!J90/5*Parámetros!$B$8)/SUM(Parámetros!$B$4:$B$8)*100</f>
        <v>0</v>
      </c>
      <c r="E90" s="6">
        <f>(MIN('Catálogo de controles'!K90/20,1)*Parámetros!$B$9 + MIN('Catálogo de controles'!L90/25,1)*Parámetros!$B$10 + MIN('Catálogo de controles'!M90/100,1)*Parámetros!$B$11 + MIN('Catálogo de controles'!N90/5,1)*Parámetros!$B$12 + MIN('Catálogo de controles'!O90/12,1)*Parámetros!$B$13 + 'Catálogo de controles'!P90/5*Parámetros!$B$14)/SUM(Parámetros!$B$9:$B$14)*100</f>
        <v>0</v>
      </c>
      <c r="F90" s="6">
        <f t="shared" si="6"/>
        <v>0</v>
      </c>
      <c r="G90" s="6">
        <f t="shared" si="7"/>
        <v>0</v>
      </c>
      <c r="H90" t="str">
        <f>IF(A90="","",IF(AND(D90&gt;=75,E90&lt;40,G90&gt;=Parámetros!$B$15),"Crítico y eficaz",IF(AND(D90&gt;=55,E90&gt;=40,G90&gt;=Parámetros!$B$16),"Útil pero mal calibrado",IF(AND(E90&gt;=Parámetros!$B$17,D90&lt;55),"Redundante","Ornamental o fatigado"))))</f>
        <v>Ornamental o fatigado</v>
      </c>
      <c r="I90" t="str">
        <f>IF(A90="","",IF(E90&gt;=Parámetros!$B$18,"Alta",IF(E90&gt;=50,"Media","Baja")))</f>
        <v>Baja</v>
      </c>
      <c r="J90" t="str">
        <f t="shared" si="8"/>
        <v>Revisar valor o retirar</v>
      </c>
      <c r="K90">
        <f>'Catálogo de controles'!F90</f>
        <v>0</v>
      </c>
      <c r="L90">
        <f>'Catálogo de controles'!G90</f>
        <v>0</v>
      </c>
      <c r="M90">
        <f>'Catálogo de controles'!N90</f>
        <v>0</v>
      </c>
      <c r="N90">
        <f>'Catálogo de controles'!K90</f>
        <v>0</v>
      </c>
    </row>
    <row r="91" spans="1:14" x14ac:dyDescent="0.2">
      <c r="A91">
        <f>'Catálogo de controles'!A91</f>
        <v>0</v>
      </c>
      <c r="B91">
        <f>'Catálogo de controles'!B91</f>
        <v>0</v>
      </c>
      <c r="C91">
        <f>'Catálogo de controles'!C91</f>
        <v>0</v>
      </c>
      <c r="D91" s="6">
        <f>('Catálogo de controles'!F91/5*Parámetros!$B$4 + 'Catálogo de controles'!G91*Parámetros!$B$5 + 'Catálogo de controles'!H91/5*Parámetros!$B$6 + 'Catálogo de controles'!I91/5*Parámetros!$B$7 + 'Catálogo de controles'!J91/5*Parámetros!$B$8)/SUM(Parámetros!$B$4:$B$8)*100</f>
        <v>0</v>
      </c>
      <c r="E91" s="6">
        <f>(MIN('Catálogo de controles'!K91/20,1)*Parámetros!$B$9 + MIN('Catálogo de controles'!L91/25,1)*Parámetros!$B$10 + MIN('Catálogo de controles'!M91/100,1)*Parámetros!$B$11 + MIN('Catálogo de controles'!N91/5,1)*Parámetros!$B$12 + MIN('Catálogo de controles'!O91/12,1)*Parámetros!$B$13 + 'Catálogo de controles'!P91/5*Parámetros!$B$14)/SUM(Parámetros!$B$9:$B$14)*100</f>
        <v>0</v>
      </c>
      <c r="F91" s="6">
        <f t="shared" si="6"/>
        <v>0</v>
      </c>
      <c r="G91" s="6">
        <f t="shared" si="7"/>
        <v>0</v>
      </c>
      <c r="H91" t="str">
        <f>IF(A91="","",IF(AND(D91&gt;=75,E91&lt;40,G91&gt;=Parámetros!$B$15),"Crítico y eficaz",IF(AND(D91&gt;=55,E91&gt;=40,G91&gt;=Parámetros!$B$16),"Útil pero mal calibrado",IF(AND(E91&gt;=Parámetros!$B$17,D91&lt;55),"Redundante","Ornamental o fatigado"))))</f>
        <v>Ornamental o fatigado</v>
      </c>
      <c r="I91" t="str">
        <f>IF(A91="","",IF(E91&gt;=Parámetros!$B$18,"Alta",IF(E91&gt;=50,"Media","Baja")))</f>
        <v>Baja</v>
      </c>
      <c r="J91" t="str">
        <f t="shared" si="8"/>
        <v>Revisar valor o retirar</v>
      </c>
      <c r="K91">
        <f>'Catálogo de controles'!F91</f>
        <v>0</v>
      </c>
      <c r="L91">
        <f>'Catálogo de controles'!G91</f>
        <v>0</v>
      </c>
      <c r="M91">
        <f>'Catálogo de controles'!N91</f>
        <v>0</v>
      </c>
      <c r="N91">
        <f>'Catálogo de controles'!K91</f>
        <v>0</v>
      </c>
    </row>
    <row r="92" spans="1:14" x14ac:dyDescent="0.2">
      <c r="A92">
        <f>'Catálogo de controles'!A92</f>
        <v>0</v>
      </c>
      <c r="B92">
        <f>'Catálogo de controles'!B92</f>
        <v>0</v>
      </c>
      <c r="C92">
        <f>'Catálogo de controles'!C92</f>
        <v>0</v>
      </c>
      <c r="D92" s="6">
        <f>('Catálogo de controles'!F92/5*Parámetros!$B$4 + 'Catálogo de controles'!G92*Parámetros!$B$5 + 'Catálogo de controles'!H92/5*Parámetros!$B$6 + 'Catálogo de controles'!I92/5*Parámetros!$B$7 + 'Catálogo de controles'!J92/5*Parámetros!$B$8)/SUM(Parámetros!$B$4:$B$8)*100</f>
        <v>0</v>
      </c>
      <c r="E92" s="6">
        <f>(MIN('Catálogo de controles'!K92/20,1)*Parámetros!$B$9 + MIN('Catálogo de controles'!L92/25,1)*Parámetros!$B$10 + MIN('Catálogo de controles'!M92/100,1)*Parámetros!$B$11 + MIN('Catálogo de controles'!N92/5,1)*Parámetros!$B$12 + MIN('Catálogo de controles'!O92/12,1)*Parámetros!$B$13 + 'Catálogo de controles'!P92/5*Parámetros!$B$14)/SUM(Parámetros!$B$9:$B$14)*100</f>
        <v>0</v>
      </c>
      <c r="F92" s="6">
        <f t="shared" si="6"/>
        <v>0</v>
      </c>
      <c r="G92" s="6">
        <f t="shared" si="7"/>
        <v>0</v>
      </c>
      <c r="H92" t="str">
        <f>IF(A92="","",IF(AND(D92&gt;=75,E92&lt;40,G92&gt;=Parámetros!$B$15),"Crítico y eficaz",IF(AND(D92&gt;=55,E92&gt;=40,G92&gt;=Parámetros!$B$16),"Útil pero mal calibrado",IF(AND(E92&gt;=Parámetros!$B$17,D92&lt;55),"Redundante","Ornamental o fatigado"))))</f>
        <v>Ornamental o fatigado</v>
      </c>
      <c r="I92" t="str">
        <f>IF(A92="","",IF(E92&gt;=Parámetros!$B$18,"Alta",IF(E92&gt;=50,"Media","Baja")))</f>
        <v>Baja</v>
      </c>
      <c r="J92" t="str">
        <f t="shared" si="8"/>
        <v>Revisar valor o retirar</v>
      </c>
      <c r="K92">
        <f>'Catálogo de controles'!F92</f>
        <v>0</v>
      </c>
      <c r="L92">
        <f>'Catálogo de controles'!G92</f>
        <v>0</v>
      </c>
      <c r="M92">
        <f>'Catálogo de controles'!N92</f>
        <v>0</v>
      </c>
      <c r="N92">
        <f>'Catálogo de controles'!K92</f>
        <v>0</v>
      </c>
    </row>
    <row r="93" spans="1:14" x14ac:dyDescent="0.2">
      <c r="A93">
        <f>'Catálogo de controles'!A93</f>
        <v>0</v>
      </c>
      <c r="B93">
        <f>'Catálogo de controles'!B93</f>
        <v>0</v>
      </c>
      <c r="C93">
        <f>'Catálogo de controles'!C93</f>
        <v>0</v>
      </c>
      <c r="D93" s="6">
        <f>('Catálogo de controles'!F93/5*Parámetros!$B$4 + 'Catálogo de controles'!G93*Parámetros!$B$5 + 'Catálogo de controles'!H93/5*Parámetros!$B$6 + 'Catálogo de controles'!I93/5*Parámetros!$B$7 + 'Catálogo de controles'!J93/5*Parámetros!$B$8)/SUM(Parámetros!$B$4:$B$8)*100</f>
        <v>0</v>
      </c>
      <c r="E93" s="6">
        <f>(MIN('Catálogo de controles'!K93/20,1)*Parámetros!$B$9 + MIN('Catálogo de controles'!L93/25,1)*Parámetros!$B$10 + MIN('Catálogo de controles'!M93/100,1)*Parámetros!$B$11 + MIN('Catálogo de controles'!N93/5,1)*Parámetros!$B$12 + MIN('Catálogo de controles'!O93/12,1)*Parámetros!$B$13 + 'Catálogo de controles'!P93/5*Parámetros!$B$14)/SUM(Parámetros!$B$9:$B$14)*100</f>
        <v>0</v>
      </c>
      <c r="F93" s="6">
        <f t="shared" si="6"/>
        <v>0</v>
      </c>
      <c r="G93" s="6">
        <f t="shared" si="7"/>
        <v>0</v>
      </c>
      <c r="H93" t="str">
        <f>IF(A93="","",IF(AND(D93&gt;=75,E93&lt;40,G93&gt;=Parámetros!$B$15),"Crítico y eficaz",IF(AND(D93&gt;=55,E93&gt;=40,G93&gt;=Parámetros!$B$16),"Útil pero mal calibrado",IF(AND(E93&gt;=Parámetros!$B$17,D93&lt;55),"Redundante","Ornamental o fatigado"))))</f>
        <v>Ornamental o fatigado</v>
      </c>
      <c r="I93" t="str">
        <f>IF(A93="","",IF(E93&gt;=Parámetros!$B$18,"Alta",IF(E93&gt;=50,"Media","Baja")))</f>
        <v>Baja</v>
      </c>
      <c r="J93" t="str">
        <f t="shared" si="8"/>
        <v>Revisar valor o retirar</v>
      </c>
      <c r="K93">
        <f>'Catálogo de controles'!F93</f>
        <v>0</v>
      </c>
      <c r="L93">
        <f>'Catálogo de controles'!G93</f>
        <v>0</v>
      </c>
      <c r="M93">
        <f>'Catálogo de controles'!N93</f>
        <v>0</v>
      </c>
      <c r="N93">
        <f>'Catálogo de controles'!K93</f>
        <v>0</v>
      </c>
    </row>
    <row r="94" spans="1:14" x14ac:dyDescent="0.2">
      <c r="A94">
        <f>'Catálogo de controles'!A94</f>
        <v>0</v>
      </c>
      <c r="B94">
        <f>'Catálogo de controles'!B94</f>
        <v>0</v>
      </c>
      <c r="C94">
        <f>'Catálogo de controles'!C94</f>
        <v>0</v>
      </c>
      <c r="D94" s="6">
        <f>('Catálogo de controles'!F94/5*Parámetros!$B$4 + 'Catálogo de controles'!G94*Parámetros!$B$5 + 'Catálogo de controles'!H94/5*Parámetros!$B$6 + 'Catálogo de controles'!I94/5*Parámetros!$B$7 + 'Catálogo de controles'!J94/5*Parámetros!$B$8)/SUM(Parámetros!$B$4:$B$8)*100</f>
        <v>0</v>
      </c>
      <c r="E94" s="6">
        <f>(MIN('Catálogo de controles'!K94/20,1)*Parámetros!$B$9 + MIN('Catálogo de controles'!L94/25,1)*Parámetros!$B$10 + MIN('Catálogo de controles'!M94/100,1)*Parámetros!$B$11 + MIN('Catálogo de controles'!N94/5,1)*Parámetros!$B$12 + MIN('Catálogo de controles'!O94/12,1)*Parámetros!$B$13 + 'Catálogo de controles'!P94/5*Parámetros!$B$14)/SUM(Parámetros!$B$9:$B$14)*100</f>
        <v>0</v>
      </c>
      <c r="F94" s="6">
        <f t="shared" si="6"/>
        <v>0</v>
      </c>
      <c r="G94" s="6">
        <f t="shared" si="7"/>
        <v>0</v>
      </c>
      <c r="H94" t="str">
        <f>IF(A94="","",IF(AND(D94&gt;=75,E94&lt;40,G94&gt;=Parámetros!$B$15),"Crítico y eficaz",IF(AND(D94&gt;=55,E94&gt;=40,G94&gt;=Parámetros!$B$16),"Útil pero mal calibrado",IF(AND(E94&gt;=Parámetros!$B$17,D94&lt;55),"Redundante","Ornamental o fatigado"))))</f>
        <v>Ornamental o fatigado</v>
      </c>
      <c r="I94" t="str">
        <f>IF(A94="","",IF(E94&gt;=Parámetros!$B$18,"Alta",IF(E94&gt;=50,"Media","Baja")))</f>
        <v>Baja</v>
      </c>
      <c r="J94" t="str">
        <f t="shared" si="8"/>
        <v>Revisar valor o retirar</v>
      </c>
      <c r="K94">
        <f>'Catálogo de controles'!F94</f>
        <v>0</v>
      </c>
      <c r="L94">
        <f>'Catálogo de controles'!G94</f>
        <v>0</v>
      </c>
      <c r="M94">
        <f>'Catálogo de controles'!N94</f>
        <v>0</v>
      </c>
      <c r="N94">
        <f>'Catálogo de controles'!K94</f>
        <v>0</v>
      </c>
    </row>
    <row r="95" spans="1:14" x14ac:dyDescent="0.2">
      <c r="A95">
        <f>'Catálogo de controles'!A95</f>
        <v>0</v>
      </c>
      <c r="B95">
        <f>'Catálogo de controles'!B95</f>
        <v>0</v>
      </c>
      <c r="C95">
        <f>'Catálogo de controles'!C95</f>
        <v>0</v>
      </c>
      <c r="D95" s="6">
        <f>('Catálogo de controles'!F95/5*Parámetros!$B$4 + 'Catálogo de controles'!G95*Parámetros!$B$5 + 'Catálogo de controles'!H95/5*Parámetros!$B$6 + 'Catálogo de controles'!I95/5*Parámetros!$B$7 + 'Catálogo de controles'!J95/5*Parámetros!$B$8)/SUM(Parámetros!$B$4:$B$8)*100</f>
        <v>0</v>
      </c>
      <c r="E95" s="6">
        <f>(MIN('Catálogo de controles'!K95/20,1)*Parámetros!$B$9 + MIN('Catálogo de controles'!L95/25,1)*Parámetros!$B$10 + MIN('Catálogo de controles'!M95/100,1)*Parámetros!$B$11 + MIN('Catálogo de controles'!N95/5,1)*Parámetros!$B$12 + MIN('Catálogo de controles'!O95/12,1)*Parámetros!$B$13 + 'Catálogo de controles'!P95/5*Parámetros!$B$14)/SUM(Parámetros!$B$9:$B$14)*100</f>
        <v>0</v>
      </c>
      <c r="F95" s="6">
        <f t="shared" si="6"/>
        <v>0</v>
      </c>
      <c r="G95" s="6">
        <f t="shared" si="7"/>
        <v>0</v>
      </c>
      <c r="H95" t="str">
        <f>IF(A95="","",IF(AND(D95&gt;=75,E95&lt;40,G95&gt;=Parámetros!$B$15),"Crítico y eficaz",IF(AND(D95&gt;=55,E95&gt;=40,G95&gt;=Parámetros!$B$16),"Útil pero mal calibrado",IF(AND(E95&gt;=Parámetros!$B$17,D95&lt;55),"Redundante","Ornamental o fatigado"))))</f>
        <v>Ornamental o fatigado</v>
      </c>
      <c r="I95" t="str">
        <f>IF(A95="","",IF(E95&gt;=Parámetros!$B$18,"Alta",IF(E95&gt;=50,"Media","Baja")))</f>
        <v>Baja</v>
      </c>
      <c r="J95" t="str">
        <f t="shared" si="8"/>
        <v>Revisar valor o retirar</v>
      </c>
      <c r="K95">
        <f>'Catálogo de controles'!F95</f>
        <v>0</v>
      </c>
      <c r="L95">
        <f>'Catálogo de controles'!G95</f>
        <v>0</v>
      </c>
      <c r="M95">
        <f>'Catálogo de controles'!N95</f>
        <v>0</v>
      </c>
      <c r="N95">
        <f>'Catálogo de controles'!K95</f>
        <v>0</v>
      </c>
    </row>
    <row r="96" spans="1:14" x14ac:dyDescent="0.2">
      <c r="A96">
        <f>'Catálogo de controles'!A96</f>
        <v>0</v>
      </c>
      <c r="B96">
        <f>'Catálogo de controles'!B96</f>
        <v>0</v>
      </c>
      <c r="C96">
        <f>'Catálogo de controles'!C96</f>
        <v>0</v>
      </c>
      <c r="D96" s="6">
        <f>('Catálogo de controles'!F96/5*Parámetros!$B$4 + 'Catálogo de controles'!G96*Parámetros!$B$5 + 'Catálogo de controles'!H96/5*Parámetros!$B$6 + 'Catálogo de controles'!I96/5*Parámetros!$B$7 + 'Catálogo de controles'!J96/5*Parámetros!$B$8)/SUM(Parámetros!$B$4:$B$8)*100</f>
        <v>0</v>
      </c>
      <c r="E96" s="6">
        <f>(MIN('Catálogo de controles'!K96/20,1)*Parámetros!$B$9 + MIN('Catálogo de controles'!L96/25,1)*Parámetros!$B$10 + MIN('Catálogo de controles'!M96/100,1)*Parámetros!$B$11 + MIN('Catálogo de controles'!N96/5,1)*Parámetros!$B$12 + MIN('Catálogo de controles'!O96/12,1)*Parámetros!$B$13 + 'Catálogo de controles'!P96/5*Parámetros!$B$14)/SUM(Parámetros!$B$9:$B$14)*100</f>
        <v>0</v>
      </c>
      <c r="F96" s="6">
        <f t="shared" si="6"/>
        <v>0</v>
      </c>
      <c r="G96" s="6">
        <f t="shared" si="7"/>
        <v>0</v>
      </c>
      <c r="H96" t="str">
        <f>IF(A96="","",IF(AND(D96&gt;=75,E96&lt;40,G96&gt;=Parámetros!$B$15),"Crítico y eficaz",IF(AND(D96&gt;=55,E96&gt;=40,G96&gt;=Parámetros!$B$16),"Útil pero mal calibrado",IF(AND(E96&gt;=Parámetros!$B$17,D96&lt;55),"Redundante","Ornamental o fatigado"))))</f>
        <v>Ornamental o fatigado</v>
      </c>
      <c r="I96" t="str">
        <f>IF(A96="","",IF(E96&gt;=Parámetros!$B$18,"Alta",IF(E96&gt;=50,"Media","Baja")))</f>
        <v>Baja</v>
      </c>
      <c r="J96" t="str">
        <f t="shared" si="8"/>
        <v>Revisar valor o retirar</v>
      </c>
      <c r="K96">
        <f>'Catálogo de controles'!F96</f>
        <v>0</v>
      </c>
      <c r="L96">
        <f>'Catálogo de controles'!G96</f>
        <v>0</v>
      </c>
      <c r="M96">
        <f>'Catálogo de controles'!N96</f>
        <v>0</v>
      </c>
      <c r="N96">
        <f>'Catálogo de controles'!K96</f>
        <v>0</v>
      </c>
    </row>
    <row r="97" spans="1:14" x14ac:dyDescent="0.2">
      <c r="A97">
        <f>'Catálogo de controles'!A97</f>
        <v>0</v>
      </c>
      <c r="B97">
        <f>'Catálogo de controles'!B97</f>
        <v>0</v>
      </c>
      <c r="C97">
        <f>'Catálogo de controles'!C97</f>
        <v>0</v>
      </c>
      <c r="D97" s="6">
        <f>('Catálogo de controles'!F97/5*Parámetros!$B$4 + 'Catálogo de controles'!G97*Parámetros!$B$5 + 'Catálogo de controles'!H97/5*Parámetros!$B$6 + 'Catálogo de controles'!I97/5*Parámetros!$B$7 + 'Catálogo de controles'!J97/5*Parámetros!$B$8)/SUM(Parámetros!$B$4:$B$8)*100</f>
        <v>0</v>
      </c>
      <c r="E97" s="6">
        <f>(MIN('Catálogo de controles'!K97/20,1)*Parámetros!$B$9 + MIN('Catálogo de controles'!L97/25,1)*Parámetros!$B$10 + MIN('Catálogo de controles'!M97/100,1)*Parámetros!$B$11 + MIN('Catálogo de controles'!N97/5,1)*Parámetros!$B$12 + MIN('Catálogo de controles'!O97/12,1)*Parámetros!$B$13 + 'Catálogo de controles'!P97/5*Parámetros!$B$14)/SUM(Parámetros!$B$9:$B$14)*100</f>
        <v>0</v>
      </c>
      <c r="F97" s="6">
        <f t="shared" si="6"/>
        <v>0</v>
      </c>
      <c r="G97" s="6">
        <f t="shared" si="7"/>
        <v>0</v>
      </c>
      <c r="H97" t="str">
        <f>IF(A97="","",IF(AND(D97&gt;=75,E97&lt;40,G97&gt;=Parámetros!$B$15),"Crítico y eficaz",IF(AND(D97&gt;=55,E97&gt;=40,G97&gt;=Parámetros!$B$16),"Útil pero mal calibrado",IF(AND(E97&gt;=Parámetros!$B$17,D97&lt;55),"Redundante","Ornamental o fatigado"))))</f>
        <v>Ornamental o fatigado</v>
      </c>
      <c r="I97" t="str">
        <f>IF(A97="","",IF(E97&gt;=Parámetros!$B$18,"Alta",IF(E97&gt;=50,"Media","Baja")))</f>
        <v>Baja</v>
      </c>
      <c r="J97" t="str">
        <f t="shared" si="8"/>
        <v>Revisar valor o retirar</v>
      </c>
      <c r="K97">
        <f>'Catálogo de controles'!F97</f>
        <v>0</v>
      </c>
      <c r="L97">
        <f>'Catálogo de controles'!G97</f>
        <v>0</v>
      </c>
      <c r="M97">
        <f>'Catálogo de controles'!N97</f>
        <v>0</v>
      </c>
      <c r="N97">
        <f>'Catálogo de controles'!K97</f>
        <v>0</v>
      </c>
    </row>
    <row r="98" spans="1:14" x14ac:dyDescent="0.2">
      <c r="A98">
        <f>'Catálogo de controles'!A98</f>
        <v>0</v>
      </c>
      <c r="B98">
        <f>'Catálogo de controles'!B98</f>
        <v>0</v>
      </c>
      <c r="C98">
        <f>'Catálogo de controles'!C98</f>
        <v>0</v>
      </c>
      <c r="D98" s="6">
        <f>('Catálogo de controles'!F98/5*Parámetros!$B$4 + 'Catálogo de controles'!G98*Parámetros!$B$5 + 'Catálogo de controles'!H98/5*Parámetros!$B$6 + 'Catálogo de controles'!I98/5*Parámetros!$B$7 + 'Catálogo de controles'!J98/5*Parámetros!$B$8)/SUM(Parámetros!$B$4:$B$8)*100</f>
        <v>0</v>
      </c>
      <c r="E98" s="6">
        <f>(MIN('Catálogo de controles'!K98/20,1)*Parámetros!$B$9 + MIN('Catálogo de controles'!L98/25,1)*Parámetros!$B$10 + MIN('Catálogo de controles'!M98/100,1)*Parámetros!$B$11 + MIN('Catálogo de controles'!N98/5,1)*Parámetros!$B$12 + MIN('Catálogo de controles'!O98/12,1)*Parámetros!$B$13 + 'Catálogo de controles'!P98/5*Parámetros!$B$14)/SUM(Parámetros!$B$9:$B$14)*100</f>
        <v>0</v>
      </c>
      <c r="F98" s="6">
        <f t="shared" si="6"/>
        <v>0</v>
      </c>
      <c r="G98" s="6">
        <f t="shared" si="7"/>
        <v>0</v>
      </c>
      <c r="H98" t="str">
        <f>IF(A98="","",IF(AND(D98&gt;=75,E98&lt;40,G98&gt;=Parámetros!$B$15),"Crítico y eficaz",IF(AND(D98&gt;=55,E98&gt;=40,G98&gt;=Parámetros!$B$16),"Útil pero mal calibrado",IF(AND(E98&gt;=Parámetros!$B$17,D98&lt;55),"Redundante","Ornamental o fatigado"))))</f>
        <v>Ornamental o fatigado</v>
      </c>
      <c r="I98" t="str">
        <f>IF(A98="","",IF(E98&gt;=Parámetros!$B$18,"Alta",IF(E98&gt;=50,"Media","Baja")))</f>
        <v>Baja</v>
      </c>
      <c r="J98" t="str">
        <f t="shared" si="8"/>
        <v>Revisar valor o retirar</v>
      </c>
      <c r="K98">
        <f>'Catálogo de controles'!F98</f>
        <v>0</v>
      </c>
      <c r="L98">
        <f>'Catálogo de controles'!G98</f>
        <v>0</v>
      </c>
      <c r="M98">
        <f>'Catálogo de controles'!N98</f>
        <v>0</v>
      </c>
      <c r="N98">
        <f>'Catálogo de controles'!K98</f>
        <v>0</v>
      </c>
    </row>
    <row r="99" spans="1:14" x14ac:dyDescent="0.2">
      <c r="A99">
        <f>'Catálogo de controles'!A99</f>
        <v>0</v>
      </c>
      <c r="B99">
        <f>'Catálogo de controles'!B99</f>
        <v>0</v>
      </c>
      <c r="C99">
        <f>'Catálogo de controles'!C99</f>
        <v>0</v>
      </c>
      <c r="D99" s="6">
        <f>('Catálogo de controles'!F99/5*Parámetros!$B$4 + 'Catálogo de controles'!G99*Parámetros!$B$5 + 'Catálogo de controles'!H99/5*Parámetros!$B$6 + 'Catálogo de controles'!I99/5*Parámetros!$B$7 + 'Catálogo de controles'!J99/5*Parámetros!$B$8)/SUM(Parámetros!$B$4:$B$8)*100</f>
        <v>0</v>
      </c>
      <c r="E99" s="6">
        <f>(MIN('Catálogo de controles'!K99/20,1)*Parámetros!$B$9 + MIN('Catálogo de controles'!L99/25,1)*Parámetros!$B$10 + MIN('Catálogo de controles'!M99/100,1)*Parámetros!$B$11 + MIN('Catálogo de controles'!N99/5,1)*Parámetros!$B$12 + MIN('Catálogo de controles'!O99/12,1)*Parámetros!$B$13 + 'Catálogo de controles'!P99/5*Parámetros!$B$14)/SUM(Parámetros!$B$9:$B$14)*100</f>
        <v>0</v>
      </c>
      <c r="F99" s="6">
        <f t="shared" si="6"/>
        <v>0</v>
      </c>
      <c r="G99" s="6">
        <f t="shared" si="7"/>
        <v>0</v>
      </c>
      <c r="H99" t="str">
        <f>IF(A99="","",IF(AND(D99&gt;=75,E99&lt;40,G99&gt;=Parámetros!$B$15),"Crítico y eficaz",IF(AND(D99&gt;=55,E99&gt;=40,G99&gt;=Parámetros!$B$16),"Útil pero mal calibrado",IF(AND(E99&gt;=Parámetros!$B$17,D99&lt;55),"Redundante","Ornamental o fatigado"))))</f>
        <v>Ornamental o fatigado</v>
      </c>
      <c r="I99" t="str">
        <f>IF(A99="","",IF(E99&gt;=Parámetros!$B$18,"Alta",IF(E99&gt;=50,"Media","Baja")))</f>
        <v>Baja</v>
      </c>
      <c r="J99" t="str">
        <f t="shared" si="8"/>
        <v>Revisar valor o retirar</v>
      </c>
      <c r="K99">
        <f>'Catálogo de controles'!F99</f>
        <v>0</v>
      </c>
      <c r="L99">
        <f>'Catálogo de controles'!G99</f>
        <v>0</v>
      </c>
      <c r="M99">
        <f>'Catálogo de controles'!N99</f>
        <v>0</v>
      </c>
      <c r="N99">
        <f>'Catálogo de controles'!K99</f>
        <v>0</v>
      </c>
    </row>
    <row r="100" spans="1:14" x14ac:dyDescent="0.2">
      <c r="A100">
        <f>'Catálogo de controles'!A100</f>
        <v>0</v>
      </c>
      <c r="B100">
        <f>'Catálogo de controles'!B100</f>
        <v>0</v>
      </c>
      <c r="C100">
        <f>'Catálogo de controles'!C100</f>
        <v>0</v>
      </c>
      <c r="D100" s="6">
        <f>('Catálogo de controles'!F100/5*Parámetros!$B$4 + 'Catálogo de controles'!G100*Parámetros!$B$5 + 'Catálogo de controles'!H100/5*Parámetros!$B$6 + 'Catálogo de controles'!I100/5*Parámetros!$B$7 + 'Catálogo de controles'!J100/5*Parámetros!$B$8)/SUM(Parámetros!$B$4:$B$8)*100</f>
        <v>0</v>
      </c>
      <c r="E100" s="6">
        <f>(MIN('Catálogo de controles'!K100/20,1)*Parámetros!$B$9 + MIN('Catálogo de controles'!L100/25,1)*Parámetros!$B$10 + MIN('Catálogo de controles'!M100/100,1)*Parámetros!$B$11 + MIN('Catálogo de controles'!N100/5,1)*Parámetros!$B$12 + MIN('Catálogo de controles'!O100/12,1)*Parámetros!$B$13 + 'Catálogo de controles'!P100/5*Parámetros!$B$14)/SUM(Parámetros!$B$9:$B$14)*100</f>
        <v>0</v>
      </c>
      <c r="F100" s="6">
        <f t="shared" ref="F100:F131" si="9">E100</f>
        <v>0</v>
      </c>
      <c r="G100" s="6">
        <f t="shared" ref="G100:G131" si="10">D100-E100</f>
        <v>0</v>
      </c>
      <c r="H100" t="str">
        <f>IF(A100="","",IF(AND(D100&gt;=75,E100&lt;40,G100&gt;=Parámetros!$B$15),"Crítico y eficaz",IF(AND(D100&gt;=55,E100&gt;=40,G100&gt;=Parámetros!$B$16),"Útil pero mal calibrado",IF(AND(E100&gt;=Parámetros!$B$17,D100&lt;55),"Redundante","Ornamental o fatigado"))))</f>
        <v>Ornamental o fatigado</v>
      </c>
      <c r="I100" t="str">
        <f>IF(A100="","",IF(E100&gt;=Parámetros!$B$18,"Alta",IF(E100&gt;=50,"Media","Baja")))</f>
        <v>Baja</v>
      </c>
      <c r="J100" t="str">
        <f t="shared" ref="J100:J131" si="11">IF(A100="","",IF(H100="Crítico y eficaz","Mantener y monitorizar",IF(H100="Útil pero mal calibrado","Recalibrar / automatizar",IF(H100="Redundante","Consolidar / retirar duplicidades","Revisar valor o retirar"))))</f>
        <v>Revisar valor o retirar</v>
      </c>
      <c r="K100">
        <f>'Catálogo de controles'!F100</f>
        <v>0</v>
      </c>
      <c r="L100">
        <f>'Catálogo de controles'!G100</f>
        <v>0</v>
      </c>
      <c r="M100">
        <f>'Catálogo de controles'!N100</f>
        <v>0</v>
      </c>
      <c r="N100">
        <f>'Catálogo de controles'!K100</f>
        <v>0</v>
      </c>
    </row>
    <row r="101" spans="1:14" x14ac:dyDescent="0.2">
      <c r="A101">
        <f>'Catálogo de controles'!A101</f>
        <v>0</v>
      </c>
      <c r="B101">
        <f>'Catálogo de controles'!B101</f>
        <v>0</v>
      </c>
      <c r="C101">
        <f>'Catálogo de controles'!C101</f>
        <v>0</v>
      </c>
      <c r="D101" s="6">
        <f>('Catálogo de controles'!F101/5*Parámetros!$B$4 + 'Catálogo de controles'!G101*Parámetros!$B$5 + 'Catálogo de controles'!H101/5*Parámetros!$B$6 + 'Catálogo de controles'!I101/5*Parámetros!$B$7 + 'Catálogo de controles'!J101/5*Parámetros!$B$8)/SUM(Parámetros!$B$4:$B$8)*100</f>
        <v>0</v>
      </c>
      <c r="E101" s="6">
        <f>(MIN('Catálogo de controles'!K101/20,1)*Parámetros!$B$9 + MIN('Catálogo de controles'!L101/25,1)*Parámetros!$B$10 + MIN('Catálogo de controles'!M101/100,1)*Parámetros!$B$11 + MIN('Catálogo de controles'!N101/5,1)*Parámetros!$B$12 + MIN('Catálogo de controles'!O101/12,1)*Parámetros!$B$13 + 'Catálogo de controles'!P101/5*Parámetros!$B$14)/SUM(Parámetros!$B$9:$B$14)*100</f>
        <v>0</v>
      </c>
      <c r="F101" s="6">
        <f t="shared" si="9"/>
        <v>0</v>
      </c>
      <c r="G101" s="6">
        <f t="shared" si="10"/>
        <v>0</v>
      </c>
      <c r="H101" t="str">
        <f>IF(A101="","",IF(AND(D101&gt;=75,E101&lt;40,G101&gt;=Parámetros!$B$15),"Crítico y eficaz",IF(AND(D101&gt;=55,E101&gt;=40,G101&gt;=Parámetros!$B$16),"Útil pero mal calibrado",IF(AND(E101&gt;=Parámetros!$B$17,D101&lt;55),"Redundante","Ornamental o fatigado"))))</f>
        <v>Ornamental o fatigado</v>
      </c>
      <c r="I101" t="str">
        <f>IF(A101="","",IF(E101&gt;=Parámetros!$B$18,"Alta",IF(E101&gt;=50,"Media","Baja")))</f>
        <v>Baja</v>
      </c>
      <c r="J101" t="str">
        <f t="shared" si="11"/>
        <v>Revisar valor o retirar</v>
      </c>
      <c r="K101">
        <f>'Catálogo de controles'!F101</f>
        <v>0</v>
      </c>
      <c r="L101">
        <f>'Catálogo de controles'!G101</f>
        <v>0</v>
      </c>
      <c r="M101">
        <f>'Catálogo de controles'!N101</f>
        <v>0</v>
      </c>
      <c r="N101">
        <f>'Catálogo de controles'!K101</f>
        <v>0</v>
      </c>
    </row>
    <row r="102" spans="1:14" x14ac:dyDescent="0.2">
      <c r="A102">
        <f>'Catálogo de controles'!A102</f>
        <v>0</v>
      </c>
      <c r="B102">
        <f>'Catálogo de controles'!B102</f>
        <v>0</v>
      </c>
      <c r="C102">
        <f>'Catálogo de controles'!C102</f>
        <v>0</v>
      </c>
      <c r="D102" s="6">
        <f>('Catálogo de controles'!F102/5*Parámetros!$B$4 + 'Catálogo de controles'!G102*Parámetros!$B$5 + 'Catálogo de controles'!H102/5*Parámetros!$B$6 + 'Catálogo de controles'!I102/5*Parámetros!$B$7 + 'Catálogo de controles'!J102/5*Parámetros!$B$8)/SUM(Parámetros!$B$4:$B$8)*100</f>
        <v>0</v>
      </c>
      <c r="E102" s="6">
        <f>(MIN('Catálogo de controles'!K102/20,1)*Parámetros!$B$9 + MIN('Catálogo de controles'!L102/25,1)*Parámetros!$B$10 + MIN('Catálogo de controles'!M102/100,1)*Parámetros!$B$11 + MIN('Catálogo de controles'!N102/5,1)*Parámetros!$B$12 + MIN('Catálogo de controles'!O102/12,1)*Parámetros!$B$13 + 'Catálogo de controles'!P102/5*Parámetros!$B$14)/SUM(Parámetros!$B$9:$B$14)*100</f>
        <v>0</v>
      </c>
      <c r="F102" s="6">
        <f t="shared" si="9"/>
        <v>0</v>
      </c>
      <c r="G102" s="6">
        <f t="shared" si="10"/>
        <v>0</v>
      </c>
      <c r="H102" t="str">
        <f>IF(A102="","",IF(AND(D102&gt;=75,E102&lt;40,G102&gt;=Parámetros!$B$15),"Crítico y eficaz",IF(AND(D102&gt;=55,E102&gt;=40,G102&gt;=Parámetros!$B$16),"Útil pero mal calibrado",IF(AND(E102&gt;=Parámetros!$B$17,D102&lt;55),"Redundante","Ornamental o fatigado"))))</f>
        <v>Ornamental o fatigado</v>
      </c>
      <c r="I102" t="str">
        <f>IF(A102="","",IF(E102&gt;=Parámetros!$B$18,"Alta",IF(E102&gt;=50,"Media","Baja")))</f>
        <v>Baja</v>
      </c>
      <c r="J102" t="str">
        <f t="shared" si="11"/>
        <v>Revisar valor o retirar</v>
      </c>
      <c r="K102">
        <f>'Catálogo de controles'!F102</f>
        <v>0</v>
      </c>
      <c r="L102">
        <f>'Catálogo de controles'!G102</f>
        <v>0</v>
      </c>
      <c r="M102">
        <f>'Catálogo de controles'!N102</f>
        <v>0</v>
      </c>
      <c r="N102">
        <f>'Catálogo de controles'!K102</f>
        <v>0</v>
      </c>
    </row>
    <row r="103" spans="1:14" x14ac:dyDescent="0.2">
      <c r="A103">
        <f>'Catálogo de controles'!A103</f>
        <v>0</v>
      </c>
      <c r="B103">
        <f>'Catálogo de controles'!B103</f>
        <v>0</v>
      </c>
      <c r="C103">
        <f>'Catálogo de controles'!C103</f>
        <v>0</v>
      </c>
      <c r="D103" s="6">
        <f>('Catálogo de controles'!F103/5*Parámetros!$B$4 + 'Catálogo de controles'!G103*Parámetros!$B$5 + 'Catálogo de controles'!H103/5*Parámetros!$B$6 + 'Catálogo de controles'!I103/5*Parámetros!$B$7 + 'Catálogo de controles'!J103/5*Parámetros!$B$8)/SUM(Parámetros!$B$4:$B$8)*100</f>
        <v>0</v>
      </c>
      <c r="E103" s="6">
        <f>(MIN('Catálogo de controles'!K103/20,1)*Parámetros!$B$9 + MIN('Catálogo de controles'!L103/25,1)*Parámetros!$B$10 + MIN('Catálogo de controles'!M103/100,1)*Parámetros!$B$11 + MIN('Catálogo de controles'!N103/5,1)*Parámetros!$B$12 + MIN('Catálogo de controles'!O103/12,1)*Parámetros!$B$13 + 'Catálogo de controles'!P103/5*Parámetros!$B$14)/SUM(Parámetros!$B$9:$B$14)*100</f>
        <v>0</v>
      </c>
      <c r="F103" s="6">
        <f t="shared" si="9"/>
        <v>0</v>
      </c>
      <c r="G103" s="6">
        <f t="shared" si="10"/>
        <v>0</v>
      </c>
      <c r="H103" t="str">
        <f>IF(A103="","",IF(AND(D103&gt;=75,E103&lt;40,G103&gt;=Parámetros!$B$15),"Crítico y eficaz",IF(AND(D103&gt;=55,E103&gt;=40,G103&gt;=Parámetros!$B$16),"Útil pero mal calibrado",IF(AND(E103&gt;=Parámetros!$B$17,D103&lt;55),"Redundante","Ornamental o fatigado"))))</f>
        <v>Ornamental o fatigado</v>
      </c>
      <c r="I103" t="str">
        <f>IF(A103="","",IF(E103&gt;=Parámetros!$B$18,"Alta",IF(E103&gt;=50,"Media","Baja")))</f>
        <v>Baja</v>
      </c>
      <c r="J103" t="str">
        <f t="shared" si="11"/>
        <v>Revisar valor o retirar</v>
      </c>
      <c r="K103">
        <f>'Catálogo de controles'!F103</f>
        <v>0</v>
      </c>
      <c r="L103">
        <f>'Catálogo de controles'!G103</f>
        <v>0</v>
      </c>
      <c r="M103">
        <f>'Catálogo de controles'!N103</f>
        <v>0</v>
      </c>
      <c r="N103">
        <f>'Catálogo de controles'!K103</f>
        <v>0</v>
      </c>
    </row>
    <row r="104" spans="1:14" x14ac:dyDescent="0.2">
      <c r="A104">
        <f>'Catálogo de controles'!A104</f>
        <v>0</v>
      </c>
      <c r="B104">
        <f>'Catálogo de controles'!B104</f>
        <v>0</v>
      </c>
      <c r="C104">
        <f>'Catálogo de controles'!C104</f>
        <v>0</v>
      </c>
      <c r="D104" s="6">
        <f>('Catálogo de controles'!F104/5*Parámetros!$B$4 + 'Catálogo de controles'!G104*Parámetros!$B$5 + 'Catálogo de controles'!H104/5*Parámetros!$B$6 + 'Catálogo de controles'!I104/5*Parámetros!$B$7 + 'Catálogo de controles'!J104/5*Parámetros!$B$8)/SUM(Parámetros!$B$4:$B$8)*100</f>
        <v>0</v>
      </c>
      <c r="E104" s="6">
        <f>(MIN('Catálogo de controles'!K104/20,1)*Parámetros!$B$9 + MIN('Catálogo de controles'!L104/25,1)*Parámetros!$B$10 + MIN('Catálogo de controles'!M104/100,1)*Parámetros!$B$11 + MIN('Catálogo de controles'!N104/5,1)*Parámetros!$B$12 + MIN('Catálogo de controles'!O104/12,1)*Parámetros!$B$13 + 'Catálogo de controles'!P104/5*Parámetros!$B$14)/SUM(Parámetros!$B$9:$B$14)*100</f>
        <v>0</v>
      </c>
      <c r="F104" s="6">
        <f t="shared" si="9"/>
        <v>0</v>
      </c>
      <c r="G104" s="6">
        <f t="shared" si="10"/>
        <v>0</v>
      </c>
      <c r="H104" t="str">
        <f>IF(A104="","",IF(AND(D104&gt;=75,E104&lt;40,G104&gt;=Parámetros!$B$15),"Crítico y eficaz",IF(AND(D104&gt;=55,E104&gt;=40,G104&gt;=Parámetros!$B$16),"Útil pero mal calibrado",IF(AND(E104&gt;=Parámetros!$B$17,D104&lt;55),"Redundante","Ornamental o fatigado"))))</f>
        <v>Ornamental o fatigado</v>
      </c>
      <c r="I104" t="str">
        <f>IF(A104="","",IF(E104&gt;=Parámetros!$B$18,"Alta",IF(E104&gt;=50,"Media","Baja")))</f>
        <v>Baja</v>
      </c>
      <c r="J104" t="str">
        <f t="shared" si="11"/>
        <v>Revisar valor o retirar</v>
      </c>
      <c r="K104">
        <f>'Catálogo de controles'!F104</f>
        <v>0</v>
      </c>
      <c r="L104">
        <f>'Catálogo de controles'!G104</f>
        <v>0</v>
      </c>
      <c r="M104">
        <f>'Catálogo de controles'!N104</f>
        <v>0</v>
      </c>
      <c r="N104">
        <f>'Catálogo de controles'!K104</f>
        <v>0</v>
      </c>
    </row>
    <row r="105" spans="1:14" x14ac:dyDescent="0.2">
      <c r="A105">
        <f>'Catálogo de controles'!A105</f>
        <v>0</v>
      </c>
      <c r="B105">
        <f>'Catálogo de controles'!B105</f>
        <v>0</v>
      </c>
      <c r="C105">
        <f>'Catálogo de controles'!C105</f>
        <v>0</v>
      </c>
      <c r="D105" s="6">
        <f>('Catálogo de controles'!F105/5*Parámetros!$B$4 + 'Catálogo de controles'!G105*Parámetros!$B$5 + 'Catálogo de controles'!H105/5*Parámetros!$B$6 + 'Catálogo de controles'!I105/5*Parámetros!$B$7 + 'Catálogo de controles'!J105/5*Parámetros!$B$8)/SUM(Parámetros!$B$4:$B$8)*100</f>
        <v>0</v>
      </c>
      <c r="E105" s="6">
        <f>(MIN('Catálogo de controles'!K105/20,1)*Parámetros!$B$9 + MIN('Catálogo de controles'!L105/25,1)*Parámetros!$B$10 + MIN('Catálogo de controles'!M105/100,1)*Parámetros!$B$11 + MIN('Catálogo de controles'!N105/5,1)*Parámetros!$B$12 + MIN('Catálogo de controles'!O105/12,1)*Parámetros!$B$13 + 'Catálogo de controles'!P105/5*Parámetros!$B$14)/SUM(Parámetros!$B$9:$B$14)*100</f>
        <v>0</v>
      </c>
      <c r="F105" s="6">
        <f t="shared" si="9"/>
        <v>0</v>
      </c>
      <c r="G105" s="6">
        <f t="shared" si="10"/>
        <v>0</v>
      </c>
      <c r="H105" t="str">
        <f>IF(A105="","",IF(AND(D105&gt;=75,E105&lt;40,G105&gt;=Parámetros!$B$15),"Crítico y eficaz",IF(AND(D105&gt;=55,E105&gt;=40,G105&gt;=Parámetros!$B$16),"Útil pero mal calibrado",IF(AND(E105&gt;=Parámetros!$B$17,D105&lt;55),"Redundante","Ornamental o fatigado"))))</f>
        <v>Ornamental o fatigado</v>
      </c>
      <c r="I105" t="str">
        <f>IF(A105="","",IF(E105&gt;=Parámetros!$B$18,"Alta",IF(E105&gt;=50,"Media","Baja")))</f>
        <v>Baja</v>
      </c>
      <c r="J105" t="str">
        <f t="shared" si="11"/>
        <v>Revisar valor o retirar</v>
      </c>
      <c r="K105">
        <f>'Catálogo de controles'!F105</f>
        <v>0</v>
      </c>
      <c r="L105">
        <f>'Catálogo de controles'!G105</f>
        <v>0</v>
      </c>
      <c r="M105">
        <f>'Catálogo de controles'!N105</f>
        <v>0</v>
      </c>
      <c r="N105">
        <f>'Catálogo de controles'!K105</f>
        <v>0</v>
      </c>
    </row>
    <row r="106" spans="1:14" x14ac:dyDescent="0.2">
      <c r="A106">
        <f>'Catálogo de controles'!A106</f>
        <v>0</v>
      </c>
      <c r="B106">
        <f>'Catálogo de controles'!B106</f>
        <v>0</v>
      </c>
      <c r="C106">
        <f>'Catálogo de controles'!C106</f>
        <v>0</v>
      </c>
      <c r="D106" s="6">
        <f>('Catálogo de controles'!F106/5*Parámetros!$B$4 + 'Catálogo de controles'!G106*Parámetros!$B$5 + 'Catálogo de controles'!H106/5*Parámetros!$B$6 + 'Catálogo de controles'!I106/5*Parámetros!$B$7 + 'Catálogo de controles'!J106/5*Parámetros!$B$8)/SUM(Parámetros!$B$4:$B$8)*100</f>
        <v>0</v>
      </c>
      <c r="E106" s="6">
        <f>(MIN('Catálogo de controles'!K106/20,1)*Parámetros!$B$9 + MIN('Catálogo de controles'!L106/25,1)*Parámetros!$B$10 + MIN('Catálogo de controles'!M106/100,1)*Parámetros!$B$11 + MIN('Catálogo de controles'!N106/5,1)*Parámetros!$B$12 + MIN('Catálogo de controles'!O106/12,1)*Parámetros!$B$13 + 'Catálogo de controles'!P106/5*Parámetros!$B$14)/SUM(Parámetros!$B$9:$B$14)*100</f>
        <v>0</v>
      </c>
      <c r="F106" s="6">
        <f t="shared" si="9"/>
        <v>0</v>
      </c>
      <c r="G106" s="6">
        <f t="shared" si="10"/>
        <v>0</v>
      </c>
      <c r="H106" t="str">
        <f>IF(A106="","",IF(AND(D106&gt;=75,E106&lt;40,G106&gt;=Parámetros!$B$15),"Crítico y eficaz",IF(AND(D106&gt;=55,E106&gt;=40,G106&gt;=Parámetros!$B$16),"Útil pero mal calibrado",IF(AND(E106&gt;=Parámetros!$B$17,D106&lt;55),"Redundante","Ornamental o fatigado"))))</f>
        <v>Ornamental o fatigado</v>
      </c>
      <c r="I106" t="str">
        <f>IF(A106="","",IF(E106&gt;=Parámetros!$B$18,"Alta",IF(E106&gt;=50,"Media","Baja")))</f>
        <v>Baja</v>
      </c>
      <c r="J106" t="str">
        <f t="shared" si="11"/>
        <v>Revisar valor o retirar</v>
      </c>
      <c r="K106">
        <f>'Catálogo de controles'!F106</f>
        <v>0</v>
      </c>
      <c r="L106">
        <f>'Catálogo de controles'!G106</f>
        <v>0</v>
      </c>
      <c r="M106">
        <f>'Catálogo de controles'!N106</f>
        <v>0</v>
      </c>
      <c r="N106">
        <f>'Catálogo de controles'!K106</f>
        <v>0</v>
      </c>
    </row>
    <row r="107" spans="1:14" x14ac:dyDescent="0.2">
      <c r="A107">
        <f>'Catálogo de controles'!A107</f>
        <v>0</v>
      </c>
      <c r="B107">
        <f>'Catálogo de controles'!B107</f>
        <v>0</v>
      </c>
      <c r="C107">
        <f>'Catálogo de controles'!C107</f>
        <v>0</v>
      </c>
      <c r="D107" s="6">
        <f>('Catálogo de controles'!F107/5*Parámetros!$B$4 + 'Catálogo de controles'!G107*Parámetros!$B$5 + 'Catálogo de controles'!H107/5*Parámetros!$B$6 + 'Catálogo de controles'!I107/5*Parámetros!$B$7 + 'Catálogo de controles'!J107/5*Parámetros!$B$8)/SUM(Parámetros!$B$4:$B$8)*100</f>
        <v>0</v>
      </c>
      <c r="E107" s="6">
        <f>(MIN('Catálogo de controles'!K107/20,1)*Parámetros!$B$9 + MIN('Catálogo de controles'!L107/25,1)*Parámetros!$B$10 + MIN('Catálogo de controles'!M107/100,1)*Parámetros!$B$11 + MIN('Catálogo de controles'!N107/5,1)*Parámetros!$B$12 + MIN('Catálogo de controles'!O107/12,1)*Parámetros!$B$13 + 'Catálogo de controles'!P107/5*Parámetros!$B$14)/SUM(Parámetros!$B$9:$B$14)*100</f>
        <v>0</v>
      </c>
      <c r="F107" s="6">
        <f t="shared" si="9"/>
        <v>0</v>
      </c>
      <c r="G107" s="6">
        <f t="shared" si="10"/>
        <v>0</v>
      </c>
      <c r="H107" t="str">
        <f>IF(A107="","",IF(AND(D107&gt;=75,E107&lt;40,G107&gt;=Parámetros!$B$15),"Crítico y eficaz",IF(AND(D107&gt;=55,E107&gt;=40,G107&gt;=Parámetros!$B$16),"Útil pero mal calibrado",IF(AND(E107&gt;=Parámetros!$B$17,D107&lt;55),"Redundante","Ornamental o fatigado"))))</f>
        <v>Ornamental o fatigado</v>
      </c>
      <c r="I107" t="str">
        <f>IF(A107="","",IF(E107&gt;=Parámetros!$B$18,"Alta",IF(E107&gt;=50,"Media","Baja")))</f>
        <v>Baja</v>
      </c>
      <c r="J107" t="str">
        <f t="shared" si="11"/>
        <v>Revisar valor o retirar</v>
      </c>
      <c r="K107">
        <f>'Catálogo de controles'!F107</f>
        <v>0</v>
      </c>
      <c r="L107">
        <f>'Catálogo de controles'!G107</f>
        <v>0</v>
      </c>
      <c r="M107">
        <f>'Catálogo de controles'!N107</f>
        <v>0</v>
      </c>
      <c r="N107">
        <f>'Catálogo de controles'!K107</f>
        <v>0</v>
      </c>
    </row>
    <row r="108" spans="1:14" x14ac:dyDescent="0.2">
      <c r="A108">
        <f>'Catálogo de controles'!A108</f>
        <v>0</v>
      </c>
      <c r="B108">
        <f>'Catálogo de controles'!B108</f>
        <v>0</v>
      </c>
      <c r="C108">
        <f>'Catálogo de controles'!C108</f>
        <v>0</v>
      </c>
      <c r="D108" s="6">
        <f>('Catálogo de controles'!F108/5*Parámetros!$B$4 + 'Catálogo de controles'!G108*Parámetros!$B$5 + 'Catálogo de controles'!H108/5*Parámetros!$B$6 + 'Catálogo de controles'!I108/5*Parámetros!$B$7 + 'Catálogo de controles'!J108/5*Parámetros!$B$8)/SUM(Parámetros!$B$4:$B$8)*100</f>
        <v>0</v>
      </c>
      <c r="E108" s="6">
        <f>(MIN('Catálogo de controles'!K108/20,1)*Parámetros!$B$9 + MIN('Catálogo de controles'!L108/25,1)*Parámetros!$B$10 + MIN('Catálogo de controles'!M108/100,1)*Parámetros!$B$11 + MIN('Catálogo de controles'!N108/5,1)*Parámetros!$B$12 + MIN('Catálogo de controles'!O108/12,1)*Parámetros!$B$13 + 'Catálogo de controles'!P108/5*Parámetros!$B$14)/SUM(Parámetros!$B$9:$B$14)*100</f>
        <v>0</v>
      </c>
      <c r="F108" s="6">
        <f t="shared" si="9"/>
        <v>0</v>
      </c>
      <c r="G108" s="6">
        <f t="shared" si="10"/>
        <v>0</v>
      </c>
      <c r="H108" t="str">
        <f>IF(A108="","",IF(AND(D108&gt;=75,E108&lt;40,G108&gt;=Parámetros!$B$15),"Crítico y eficaz",IF(AND(D108&gt;=55,E108&gt;=40,G108&gt;=Parámetros!$B$16),"Útil pero mal calibrado",IF(AND(E108&gt;=Parámetros!$B$17,D108&lt;55),"Redundante","Ornamental o fatigado"))))</f>
        <v>Ornamental o fatigado</v>
      </c>
      <c r="I108" t="str">
        <f>IF(A108="","",IF(E108&gt;=Parámetros!$B$18,"Alta",IF(E108&gt;=50,"Media","Baja")))</f>
        <v>Baja</v>
      </c>
      <c r="J108" t="str">
        <f t="shared" si="11"/>
        <v>Revisar valor o retirar</v>
      </c>
      <c r="K108">
        <f>'Catálogo de controles'!F108</f>
        <v>0</v>
      </c>
      <c r="L108">
        <f>'Catálogo de controles'!G108</f>
        <v>0</v>
      </c>
      <c r="M108">
        <f>'Catálogo de controles'!N108</f>
        <v>0</v>
      </c>
      <c r="N108">
        <f>'Catálogo de controles'!K108</f>
        <v>0</v>
      </c>
    </row>
    <row r="109" spans="1:14" x14ac:dyDescent="0.2">
      <c r="A109">
        <f>'Catálogo de controles'!A109</f>
        <v>0</v>
      </c>
      <c r="B109">
        <f>'Catálogo de controles'!B109</f>
        <v>0</v>
      </c>
      <c r="C109">
        <f>'Catálogo de controles'!C109</f>
        <v>0</v>
      </c>
      <c r="D109" s="6">
        <f>('Catálogo de controles'!F109/5*Parámetros!$B$4 + 'Catálogo de controles'!G109*Parámetros!$B$5 + 'Catálogo de controles'!H109/5*Parámetros!$B$6 + 'Catálogo de controles'!I109/5*Parámetros!$B$7 + 'Catálogo de controles'!J109/5*Parámetros!$B$8)/SUM(Parámetros!$B$4:$B$8)*100</f>
        <v>0</v>
      </c>
      <c r="E109" s="6">
        <f>(MIN('Catálogo de controles'!K109/20,1)*Parámetros!$B$9 + MIN('Catálogo de controles'!L109/25,1)*Parámetros!$B$10 + MIN('Catálogo de controles'!M109/100,1)*Parámetros!$B$11 + MIN('Catálogo de controles'!N109/5,1)*Parámetros!$B$12 + MIN('Catálogo de controles'!O109/12,1)*Parámetros!$B$13 + 'Catálogo de controles'!P109/5*Parámetros!$B$14)/SUM(Parámetros!$B$9:$B$14)*100</f>
        <v>0</v>
      </c>
      <c r="F109" s="6">
        <f t="shared" si="9"/>
        <v>0</v>
      </c>
      <c r="G109" s="6">
        <f t="shared" si="10"/>
        <v>0</v>
      </c>
      <c r="H109" t="str">
        <f>IF(A109="","",IF(AND(D109&gt;=75,E109&lt;40,G109&gt;=Parámetros!$B$15),"Crítico y eficaz",IF(AND(D109&gt;=55,E109&gt;=40,G109&gt;=Parámetros!$B$16),"Útil pero mal calibrado",IF(AND(E109&gt;=Parámetros!$B$17,D109&lt;55),"Redundante","Ornamental o fatigado"))))</f>
        <v>Ornamental o fatigado</v>
      </c>
      <c r="I109" t="str">
        <f>IF(A109="","",IF(E109&gt;=Parámetros!$B$18,"Alta",IF(E109&gt;=50,"Media","Baja")))</f>
        <v>Baja</v>
      </c>
      <c r="J109" t="str">
        <f t="shared" si="11"/>
        <v>Revisar valor o retirar</v>
      </c>
      <c r="K109">
        <f>'Catálogo de controles'!F109</f>
        <v>0</v>
      </c>
      <c r="L109">
        <f>'Catálogo de controles'!G109</f>
        <v>0</v>
      </c>
      <c r="M109">
        <f>'Catálogo de controles'!N109</f>
        <v>0</v>
      </c>
      <c r="N109">
        <f>'Catálogo de controles'!K109</f>
        <v>0</v>
      </c>
    </row>
    <row r="110" spans="1:14" x14ac:dyDescent="0.2">
      <c r="A110">
        <f>'Catálogo de controles'!A110</f>
        <v>0</v>
      </c>
      <c r="B110">
        <f>'Catálogo de controles'!B110</f>
        <v>0</v>
      </c>
      <c r="C110">
        <f>'Catálogo de controles'!C110</f>
        <v>0</v>
      </c>
      <c r="D110" s="6">
        <f>('Catálogo de controles'!F110/5*Parámetros!$B$4 + 'Catálogo de controles'!G110*Parámetros!$B$5 + 'Catálogo de controles'!H110/5*Parámetros!$B$6 + 'Catálogo de controles'!I110/5*Parámetros!$B$7 + 'Catálogo de controles'!J110/5*Parámetros!$B$8)/SUM(Parámetros!$B$4:$B$8)*100</f>
        <v>0</v>
      </c>
      <c r="E110" s="6">
        <f>(MIN('Catálogo de controles'!K110/20,1)*Parámetros!$B$9 + MIN('Catálogo de controles'!L110/25,1)*Parámetros!$B$10 + MIN('Catálogo de controles'!M110/100,1)*Parámetros!$B$11 + MIN('Catálogo de controles'!N110/5,1)*Parámetros!$B$12 + MIN('Catálogo de controles'!O110/12,1)*Parámetros!$B$13 + 'Catálogo de controles'!P110/5*Parámetros!$B$14)/SUM(Parámetros!$B$9:$B$14)*100</f>
        <v>0</v>
      </c>
      <c r="F110" s="6">
        <f t="shared" si="9"/>
        <v>0</v>
      </c>
      <c r="G110" s="6">
        <f t="shared" si="10"/>
        <v>0</v>
      </c>
      <c r="H110" t="str">
        <f>IF(A110="","",IF(AND(D110&gt;=75,E110&lt;40,G110&gt;=Parámetros!$B$15),"Crítico y eficaz",IF(AND(D110&gt;=55,E110&gt;=40,G110&gt;=Parámetros!$B$16),"Útil pero mal calibrado",IF(AND(E110&gt;=Parámetros!$B$17,D110&lt;55),"Redundante","Ornamental o fatigado"))))</f>
        <v>Ornamental o fatigado</v>
      </c>
      <c r="I110" t="str">
        <f>IF(A110="","",IF(E110&gt;=Parámetros!$B$18,"Alta",IF(E110&gt;=50,"Media","Baja")))</f>
        <v>Baja</v>
      </c>
      <c r="J110" t="str">
        <f t="shared" si="11"/>
        <v>Revisar valor o retirar</v>
      </c>
      <c r="K110">
        <f>'Catálogo de controles'!F110</f>
        <v>0</v>
      </c>
      <c r="L110">
        <f>'Catálogo de controles'!G110</f>
        <v>0</v>
      </c>
      <c r="M110">
        <f>'Catálogo de controles'!N110</f>
        <v>0</v>
      </c>
      <c r="N110">
        <f>'Catálogo de controles'!K110</f>
        <v>0</v>
      </c>
    </row>
    <row r="111" spans="1:14" x14ac:dyDescent="0.2">
      <c r="A111">
        <f>'Catálogo de controles'!A111</f>
        <v>0</v>
      </c>
      <c r="B111">
        <f>'Catálogo de controles'!B111</f>
        <v>0</v>
      </c>
      <c r="C111">
        <f>'Catálogo de controles'!C111</f>
        <v>0</v>
      </c>
      <c r="D111" s="6">
        <f>('Catálogo de controles'!F111/5*Parámetros!$B$4 + 'Catálogo de controles'!G111*Parámetros!$B$5 + 'Catálogo de controles'!H111/5*Parámetros!$B$6 + 'Catálogo de controles'!I111/5*Parámetros!$B$7 + 'Catálogo de controles'!J111/5*Parámetros!$B$8)/SUM(Parámetros!$B$4:$B$8)*100</f>
        <v>0</v>
      </c>
      <c r="E111" s="6">
        <f>(MIN('Catálogo de controles'!K111/20,1)*Parámetros!$B$9 + MIN('Catálogo de controles'!L111/25,1)*Parámetros!$B$10 + MIN('Catálogo de controles'!M111/100,1)*Parámetros!$B$11 + MIN('Catálogo de controles'!N111/5,1)*Parámetros!$B$12 + MIN('Catálogo de controles'!O111/12,1)*Parámetros!$B$13 + 'Catálogo de controles'!P111/5*Parámetros!$B$14)/SUM(Parámetros!$B$9:$B$14)*100</f>
        <v>0</v>
      </c>
      <c r="F111" s="6">
        <f t="shared" si="9"/>
        <v>0</v>
      </c>
      <c r="G111" s="6">
        <f t="shared" si="10"/>
        <v>0</v>
      </c>
      <c r="H111" t="str">
        <f>IF(A111="","",IF(AND(D111&gt;=75,E111&lt;40,G111&gt;=Parámetros!$B$15),"Crítico y eficaz",IF(AND(D111&gt;=55,E111&gt;=40,G111&gt;=Parámetros!$B$16),"Útil pero mal calibrado",IF(AND(E111&gt;=Parámetros!$B$17,D111&lt;55),"Redundante","Ornamental o fatigado"))))</f>
        <v>Ornamental o fatigado</v>
      </c>
      <c r="I111" t="str">
        <f>IF(A111="","",IF(E111&gt;=Parámetros!$B$18,"Alta",IF(E111&gt;=50,"Media","Baja")))</f>
        <v>Baja</v>
      </c>
      <c r="J111" t="str">
        <f t="shared" si="11"/>
        <v>Revisar valor o retirar</v>
      </c>
      <c r="K111">
        <f>'Catálogo de controles'!F111</f>
        <v>0</v>
      </c>
      <c r="L111">
        <f>'Catálogo de controles'!G111</f>
        <v>0</v>
      </c>
      <c r="M111">
        <f>'Catálogo de controles'!N111</f>
        <v>0</v>
      </c>
      <c r="N111">
        <f>'Catálogo de controles'!K111</f>
        <v>0</v>
      </c>
    </row>
    <row r="112" spans="1:14" x14ac:dyDescent="0.2">
      <c r="A112">
        <f>'Catálogo de controles'!A112</f>
        <v>0</v>
      </c>
      <c r="B112">
        <f>'Catálogo de controles'!B112</f>
        <v>0</v>
      </c>
      <c r="C112">
        <f>'Catálogo de controles'!C112</f>
        <v>0</v>
      </c>
      <c r="D112" s="6">
        <f>('Catálogo de controles'!F112/5*Parámetros!$B$4 + 'Catálogo de controles'!G112*Parámetros!$B$5 + 'Catálogo de controles'!H112/5*Parámetros!$B$6 + 'Catálogo de controles'!I112/5*Parámetros!$B$7 + 'Catálogo de controles'!J112/5*Parámetros!$B$8)/SUM(Parámetros!$B$4:$B$8)*100</f>
        <v>0</v>
      </c>
      <c r="E112" s="6">
        <f>(MIN('Catálogo de controles'!K112/20,1)*Parámetros!$B$9 + MIN('Catálogo de controles'!L112/25,1)*Parámetros!$B$10 + MIN('Catálogo de controles'!M112/100,1)*Parámetros!$B$11 + MIN('Catálogo de controles'!N112/5,1)*Parámetros!$B$12 + MIN('Catálogo de controles'!O112/12,1)*Parámetros!$B$13 + 'Catálogo de controles'!P112/5*Parámetros!$B$14)/SUM(Parámetros!$B$9:$B$14)*100</f>
        <v>0</v>
      </c>
      <c r="F112" s="6">
        <f t="shared" si="9"/>
        <v>0</v>
      </c>
      <c r="G112" s="6">
        <f t="shared" si="10"/>
        <v>0</v>
      </c>
      <c r="H112" t="str">
        <f>IF(A112="","",IF(AND(D112&gt;=75,E112&lt;40,G112&gt;=Parámetros!$B$15),"Crítico y eficaz",IF(AND(D112&gt;=55,E112&gt;=40,G112&gt;=Parámetros!$B$16),"Útil pero mal calibrado",IF(AND(E112&gt;=Parámetros!$B$17,D112&lt;55),"Redundante","Ornamental o fatigado"))))</f>
        <v>Ornamental o fatigado</v>
      </c>
      <c r="I112" t="str">
        <f>IF(A112="","",IF(E112&gt;=Parámetros!$B$18,"Alta",IF(E112&gt;=50,"Media","Baja")))</f>
        <v>Baja</v>
      </c>
      <c r="J112" t="str">
        <f t="shared" si="11"/>
        <v>Revisar valor o retirar</v>
      </c>
      <c r="K112">
        <f>'Catálogo de controles'!F112</f>
        <v>0</v>
      </c>
      <c r="L112">
        <f>'Catálogo de controles'!G112</f>
        <v>0</v>
      </c>
      <c r="M112">
        <f>'Catálogo de controles'!N112</f>
        <v>0</v>
      </c>
      <c r="N112">
        <f>'Catálogo de controles'!K112</f>
        <v>0</v>
      </c>
    </row>
    <row r="113" spans="1:14" x14ac:dyDescent="0.2">
      <c r="A113">
        <f>'Catálogo de controles'!A113</f>
        <v>0</v>
      </c>
      <c r="B113">
        <f>'Catálogo de controles'!B113</f>
        <v>0</v>
      </c>
      <c r="C113">
        <f>'Catálogo de controles'!C113</f>
        <v>0</v>
      </c>
      <c r="D113" s="6">
        <f>('Catálogo de controles'!F113/5*Parámetros!$B$4 + 'Catálogo de controles'!G113*Parámetros!$B$5 + 'Catálogo de controles'!H113/5*Parámetros!$B$6 + 'Catálogo de controles'!I113/5*Parámetros!$B$7 + 'Catálogo de controles'!J113/5*Parámetros!$B$8)/SUM(Parámetros!$B$4:$B$8)*100</f>
        <v>0</v>
      </c>
      <c r="E113" s="6">
        <f>(MIN('Catálogo de controles'!K113/20,1)*Parámetros!$B$9 + MIN('Catálogo de controles'!L113/25,1)*Parámetros!$B$10 + MIN('Catálogo de controles'!M113/100,1)*Parámetros!$B$11 + MIN('Catálogo de controles'!N113/5,1)*Parámetros!$B$12 + MIN('Catálogo de controles'!O113/12,1)*Parámetros!$B$13 + 'Catálogo de controles'!P113/5*Parámetros!$B$14)/SUM(Parámetros!$B$9:$B$14)*100</f>
        <v>0</v>
      </c>
      <c r="F113" s="6">
        <f t="shared" si="9"/>
        <v>0</v>
      </c>
      <c r="G113" s="6">
        <f t="shared" si="10"/>
        <v>0</v>
      </c>
      <c r="H113" t="str">
        <f>IF(A113="","",IF(AND(D113&gt;=75,E113&lt;40,G113&gt;=Parámetros!$B$15),"Crítico y eficaz",IF(AND(D113&gt;=55,E113&gt;=40,G113&gt;=Parámetros!$B$16),"Útil pero mal calibrado",IF(AND(E113&gt;=Parámetros!$B$17,D113&lt;55),"Redundante","Ornamental o fatigado"))))</f>
        <v>Ornamental o fatigado</v>
      </c>
      <c r="I113" t="str">
        <f>IF(A113="","",IF(E113&gt;=Parámetros!$B$18,"Alta",IF(E113&gt;=50,"Media","Baja")))</f>
        <v>Baja</v>
      </c>
      <c r="J113" t="str">
        <f t="shared" si="11"/>
        <v>Revisar valor o retirar</v>
      </c>
      <c r="K113">
        <f>'Catálogo de controles'!F113</f>
        <v>0</v>
      </c>
      <c r="L113">
        <f>'Catálogo de controles'!G113</f>
        <v>0</v>
      </c>
      <c r="M113">
        <f>'Catálogo de controles'!N113</f>
        <v>0</v>
      </c>
      <c r="N113">
        <f>'Catálogo de controles'!K113</f>
        <v>0</v>
      </c>
    </row>
    <row r="114" spans="1:14" x14ac:dyDescent="0.2">
      <c r="A114">
        <f>'Catálogo de controles'!A114</f>
        <v>0</v>
      </c>
      <c r="B114">
        <f>'Catálogo de controles'!B114</f>
        <v>0</v>
      </c>
      <c r="C114">
        <f>'Catálogo de controles'!C114</f>
        <v>0</v>
      </c>
      <c r="D114" s="6">
        <f>('Catálogo de controles'!F114/5*Parámetros!$B$4 + 'Catálogo de controles'!G114*Parámetros!$B$5 + 'Catálogo de controles'!H114/5*Parámetros!$B$6 + 'Catálogo de controles'!I114/5*Parámetros!$B$7 + 'Catálogo de controles'!J114/5*Parámetros!$B$8)/SUM(Parámetros!$B$4:$B$8)*100</f>
        <v>0</v>
      </c>
      <c r="E114" s="6">
        <f>(MIN('Catálogo de controles'!K114/20,1)*Parámetros!$B$9 + MIN('Catálogo de controles'!L114/25,1)*Parámetros!$B$10 + MIN('Catálogo de controles'!M114/100,1)*Parámetros!$B$11 + MIN('Catálogo de controles'!N114/5,1)*Parámetros!$B$12 + MIN('Catálogo de controles'!O114/12,1)*Parámetros!$B$13 + 'Catálogo de controles'!P114/5*Parámetros!$B$14)/SUM(Parámetros!$B$9:$B$14)*100</f>
        <v>0</v>
      </c>
      <c r="F114" s="6">
        <f t="shared" si="9"/>
        <v>0</v>
      </c>
      <c r="G114" s="6">
        <f t="shared" si="10"/>
        <v>0</v>
      </c>
      <c r="H114" t="str">
        <f>IF(A114="","",IF(AND(D114&gt;=75,E114&lt;40,G114&gt;=Parámetros!$B$15),"Crítico y eficaz",IF(AND(D114&gt;=55,E114&gt;=40,G114&gt;=Parámetros!$B$16),"Útil pero mal calibrado",IF(AND(E114&gt;=Parámetros!$B$17,D114&lt;55),"Redundante","Ornamental o fatigado"))))</f>
        <v>Ornamental o fatigado</v>
      </c>
      <c r="I114" t="str">
        <f>IF(A114="","",IF(E114&gt;=Parámetros!$B$18,"Alta",IF(E114&gt;=50,"Media","Baja")))</f>
        <v>Baja</v>
      </c>
      <c r="J114" t="str">
        <f t="shared" si="11"/>
        <v>Revisar valor o retirar</v>
      </c>
      <c r="K114">
        <f>'Catálogo de controles'!F114</f>
        <v>0</v>
      </c>
      <c r="L114">
        <f>'Catálogo de controles'!G114</f>
        <v>0</v>
      </c>
      <c r="M114">
        <f>'Catálogo de controles'!N114</f>
        <v>0</v>
      </c>
      <c r="N114">
        <f>'Catálogo de controles'!K114</f>
        <v>0</v>
      </c>
    </row>
    <row r="115" spans="1:14" x14ac:dyDescent="0.2">
      <c r="A115">
        <f>'Catálogo de controles'!A115</f>
        <v>0</v>
      </c>
      <c r="B115">
        <f>'Catálogo de controles'!B115</f>
        <v>0</v>
      </c>
      <c r="C115">
        <f>'Catálogo de controles'!C115</f>
        <v>0</v>
      </c>
      <c r="D115" s="6">
        <f>('Catálogo de controles'!F115/5*Parámetros!$B$4 + 'Catálogo de controles'!G115*Parámetros!$B$5 + 'Catálogo de controles'!H115/5*Parámetros!$B$6 + 'Catálogo de controles'!I115/5*Parámetros!$B$7 + 'Catálogo de controles'!J115/5*Parámetros!$B$8)/SUM(Parámetros!$B$4:$B$8)*100</f>
        <v>0</v>
      </c>
      <c r="E115" s="6">
        <f>(MIN('Catálogo de controles'!K115/20,1)*Parámetros!$B$9 + MIN('Catálogo de controles'!L115/25,1)*Parámetros!$B$10 + MIN('Catálogo de controles'!M115/100,1)*Parámetros!$B$11 + MIN('Catálogo de controles'!N115/5,1)*Parámetros!$B$12 + MIN('Catálogo de controles'!O115/12,1)*Parámetros!$B$13 + 'Catálogo de controles'!P115/5*Parámetros!$B$14)/SUM(Parámetros!$B$9:$B$14)*100</f>
        <v>0</v>
      </c>
      <c r="F115" s="6">
        <f t="shared" si="9"/>
        <v>0</v>
      </c>
      <c r="G115" s="6">
        <f t="shared" si="10"/>
        <v>0</v>
      </c>
      <c r="H115" t="str">
        <f>IF(A115="","",IF(AND(D115&gt;=75,E115&lt;40,G115&gt;=Parámetros!$B$15),"Crítico y eficaz",IF(AND(D115&gt;=55,E115&gt;=40,G115&gt;=Parámetros!$B$16),"Útil pero mal calibrado",IF(AND(E115&gt;=Parámetros!$B$17,D115&lt;55),"Redundante","Ornamental o fatigado"))))</f>
        <v>Ornamental o fatigado</v>
      </c>
      <c r="I115" t="str">
        <f>IF(A115="","",IF(E115&gt;=Parámetros!$B$18,"Alta",IF(E115&gt;=50,"Media","Baja")))</f>
        <v>Baja</v>
      </c>
      <c r="J115" t="str">
        <f t="shared" si="11"/>
        <v>Revisar valor o retirar</v>
      </c>
      <c r="K115">
        <f>'Catálogo de controles'!F115</f>
        <v>0</v>
      </c>
      <c r="L115">
        <f>'Catálogo de controles'!G115</f>
        <v>0</v>
      </c>
      <c r="M115">
        <f>'Catálogo de controles'!N115</f>
        <v>0</v>
      </c>
      <c r="N115">
        <f>'Catálogo de controles'!K115</f>
        <v>0</v>
      </c>
    </row>
    <row r="116" spans="1:14" x14ac:dyDescent="0.2">
      <c r="A116">
        <f>'Catálogo de controles'!A116</f>
        <v>0</v>
      </c>
      <c r="B116">
        <f>'Catálogo de controles'!B116</f>
        <v>0</v>
      </c>
      <c r="C116">
        <f>'Catálogo de controles'!C116</f>
        <v>0</v>
      </c>
      <c r="D116" s="6">
        <f>('Catálogo de controles'!F116/5*Parámetros!$B$4 + 'Catálogo de controles'!G116*Parámetros!$B$5 + 'Catálogo de controles'!H116/5*Parámetros!$B$6 + 'Catálogo de controles'!I116/5*Parámetros!$B$7 + 'Catálogo de controles'!J116/5*Parámetros!$B$8)/SUM(Parámetros!$B$4:$B$8)*100</f>
        <v>0</v>
      </c>
      <c r="E116" s="6">
        <f>(MIN('Catálogo de controles'!K116/20,1)*Parámetros!$B$9 + MIN('Catálogo de controles'!L116/25,1)*Parámetros!$B$10 + MIN('Catálogo de controles'!M116/100,1)*Parámetros!$B$11 + MIN('Catálogo de controles'!N116/5,1)*Parámetros!$B$12 + MIN('Catálogo de controles'!O116/12,1)*Parámetros!$B$13 + 'Catálogo de controles'!P116/5*Parámetros!$B$14)/SUM(Parámetros!$B$9:$B$14)*100</f>
        <v>0</v>
      </c>
      <c r="F116" s="6">
        <f t="shared" si="9"/>
        <v>0</v>
      </c>
      <c r="G116" s="6">
        <f t="shared" si="10"/>
        <v>0</v>
      </c>
      <c r="H116" t="str">
        <f>IF(A116="","",IF(AND(D116&gt;=75,E116&lt;40,G116&gt;=Parámetros!$B$15),"Crítico y eficaz",IF(AND(D116&gt;=55,E116&gt;=40,G116&gt;=Parámetros!$B$16),"Útil pero mal calibrado",IF(AND(E116&gt;=Parámetros!$B$17,D116&lt;55),"Redundante","Ornamental o fatigado"))))</f>
        <v>Ornamental o fatigado</v>
      </c>
      <c r="I116" t="str">
        <f>IF(A116="","",IF(E116&gt;=Parámetros!$B$18,"Alta",IF(E116&gt;=50,"Media","Baja")))</f>
        <v>Baja</v>
      </c>
      <c r="J116" t="str">
        <f t="shared" si="11"/>
        <v>Revisar valor o retirar</v>
      </c>
      <c r="K116">
        <f>'Catálogo de controles'!F116</f>
        <v>0</v>
      </c>
      <c r="L116">
        <f>'Catálogo de controles'!G116</f>
        <v>0</v>
      </c>
      <c r="M116">
        <f>'Catálogo de controles'!N116</f>
        <v>0</v>
      </c>
      <c r="N116">
        <f>'Catálogo de controles'!K116</f>
        <v>0</v>
      </c>
    </row>
    <row r="117" spans="1:14" x14ac:dyDescent="0.2">
      <c r="A117">
        <f>'Catálogo de controles'!A117</f>
        <v>0</v>
      </c>
      <c r="B117">
        <f>'Catálogo de controles'!B117</f>
        <v>0</v>
      </c>
      <c r="C117">
        <f>'Catálogo de controles'!C117</f>
        <v>0</v>
      </c>
      <c r="D117" s="6">
        <f>('Catálogo de controles'!F117/5*Parámetros!$B$4 + 'Catálogo de controles'!G117*Parámetros!$B$5 + 'Catálogo de controles'!H117/5*Parámetros!$B$6 + 'Catálogo de controles'!I117/5*Parámetros!$B$7 + 'Catálogo de controles'!J117/5*Parámetros!$B$8)/SUM(Parámetros!$B$4:$B$8)*100</f>
        <v>0</v>
      </c>
      <c r="E117" s="6">
        <f>(MIN('Catálogo de controles'!K117/20,1)*Parámetros!$B$9 + MIN('Catálogo de controles'!L117/25,1)*Parámetros!$B$10 + MIN('Catálogo de controles'!M117/100,1)*Parámetros!$B$11 + MIN('Catálogo de controles'!N117/5,1)*Parámetros!$B$12 + MIN('Catálogo de controles'!O117/12,1)*Parámetros!$B$13 + 'Catálogo de controles'!P117/5*Parámetros!$B$14)/SUM(Parámetros!$B$9:$B$14)*100</f>
        <v>0</v>
      </c>
      <c r="F117" s="6">
        <f t="shared" si="9"/>
        <v>0</v>
      </c>
      <c r="G117" s="6">
        <f t="shared" si="10"/>
        <v>0</v>
      </c>
      <c r="H117" t="str">
        <f>IF(A117="","",IF(AND(D117&gt;=75,E117&lt;40,G117&gt;=Parámetros!$B$15),"Crítico y eficaz",IF(AND(D117&gt;=55,E117&gt;=40,G117&gt;=Parámetros!$B$16),"Útil pero mal calibrado",IF(AND(E117&gt;=Parámetros!$B$17,D117&lt;55),"Redundante","Ornamental o fatigado"))))</f>
        <v>Ornamental o fatigado</v>
      </c>
      <c r="I117" t="str">
        <f>IF(A117="","",IF(E117&gt;=Parámetros!$B$18,"Alta",IF(E117&gt;=50,"Media","Baja")))</f>
        <v>Baja</v>
      </c>
      <c r="J117" t="str">
        <f t="shared" si="11"/>
        <v>Revisar valor o retirar</v>
      </c>
      <c r="K117">
        <f>'Catálogo de controles'!F117</f>
        <v>0</v>
      </c>
      <c r="L117">
        <f>'Catálogo de controles'!G117</f>
        <v>0</v>
      </c>
      <c r="M117">
        <f>'Catálogo de controles'!N117</f>
        <v>0</v>
      </c>
      <c r="N117">
        <f>'Catálogo de controles'!K117</f>
        <v>0</v>
      </c>
    </row>
    <row r="118" spans="1:14" x14ac:dyDescent="0.2">
      <c r="A118">
        <f>'Catálogo de controles'!A118</f>
        <v>0</v>
      </c>
      <c r="B118">
        <f>'Catálogo de controles'!B118</f>
        <v>0</v>
      </c>
      <c r="C118">
        <f>'Catálogo de controles'!C118</f>
        <v>0</v>
      </c>
      <c r="D118" s="6">
        <f>('Catálogo de controles'!F118/5*Parámetros!$B$4 + 'Catálogo de controles'!G118*Parámetros!$B$5 + 'Catálogo de controles'!H118/5*Parámetros!$B$6 + 'Catálogo de controles'!I118/5*Parámetros!$B$7 + 'Catálogo de controles'!J118/5*Parámetros!$B$8)/SUM(Parámetros!$B$4:$B$8)*100</f>
        <v>0</v>
      </c>
      <c r="E118" s="6">
        <f>(MIN('Catálogo de controles'!K118/20,1)*Parámetros!$B$9 + MIN('Catálogo de controles'!L118/25,1)*Parámetros!$B$10 + MIN('Catálogo de controles'!M118/100,1)*Parámetros!$B$11 + MIN('Catálogo de controles'!N118/5,1)*Parámetros!$B$12 + MIN('Catálogo de controles'!O118/12,1)*Parámetros!$B$13 + 'Catálogo de controles'!P118/5*Parámetros!$B$14)/SUM(Parámetros!$B$9:$B$14)*100</f>
        <v>0</v>
      </c>
      <c r="F118" s="6">
        <f t="shared" si="9"/>
        <v>0</v>
      </c>
      <c r="G118" s="6">
        <f t="shared" si="10"/>
        <v>0</v>
      </c>
      <c r="H118" t="str">
        <f>IF(A118="","",IF(AND(D118&gt;=75,E118&lt;40,G118&gt;=Parámetros!$B$15),"Crítico y eficaz",IF(AND(D118&gt;=55,E118&gt;=40,G118&gt;=Parámetros!$B$16),"Útil pero mal calibrado",IF(AND(E118&gt;=Parámetros!$B$17,D118&lt;55),"Redundante","Ornamental o fatigado"))))</f>
        <v>Ornamental o fatigado</v>
      </c>
      <c r="I118" t="str">
        <f>IF(A118="","",IF(E118&gt;=Parámetros!$B$18,"Alta",IF(E118&gt;=50,"Media","Baja")))</f>
        <v>Baja</v>
      </c>
      <c r="J118" t="str">
        <f t="shared" si="11"/>
        <v>Revisar valor o retirar</v>
      </c>
      <c r="K118">
        <f>'Catálogo de controles'!F118</f>
        <v>0</v>
      </c>
      <c r="L118">
        <f>'Catálogo de controles'!G118</f>
        <v>0</v>
      </c>
      <c r="M118">
        <f>'Catálogo de controles'!N118</f>
        <v>0</v>
      </c>
      <c r="N118">
        <f>'Catálogo de controles'!K118</f>
        <v>0</v>
      </c>
    </row>
    <row r="119" spans="1:14" x14ac:dyDescent="0.2">
      <c r="A119">
        <f>'Catálogo de controles'!A119</f>
        <v>0</v>
      </c>
      <c r="B119">
        <f>'Catálogo de controles'!B119</f>
        <v>0</v>
      </c>
      <c r="C119">
        <f>'Catálogo de controles'!C119</f>
        <v>0</v>
      </c>
      <c r="D119" s="6">
        <f>('Catálogo de controles'!F119/5*Parámetros!$B$4 + 'Catálogo de controles'!G119*Parámetros!$B$5 + 'Catálogo de controles'!H119/5*Parámetros!$B$6 + 'Catálogo de controles'!I119/5*Parámetros!$B$7 + 'Catálogo de controles'!J119/5*Parámetros!$B$8)/SUM(Parámetros!$B$4:$B$8)*100</f>
        <v>0</v>
      </c>
      <c r="E119" s="6">
        <f>(MIN('Catálogo de controles'!K119/20,1)*Parámetros!$B$9 + MIN('Catálogo de controles'!L119/25,1)*Parámetros!$B$10 + MIN('Catálogo de controles'!M119/100,1)*Parámetros!$B$11 + MIN('Catálogo de controles'!N119/5,1)*Parámetros!$B$12 + MIN('Catálogo de controles'!O119/12,1)*Parámetros!$B$13 + 'Catálogo de controles'!P119/5*Parámetros!$B$14)/SUM(Parámetros!$B$9:$B$14)*100</f>
        <v>0</v>
      </c>
      <c r="F119" s="6">
        <f t="shared" si="9"/>
        <v>0</v>
      </c>
      <c r="G119" s="6">
        <f t="shared" si="10"/>
        <v>0</v>
      </c>
      <c r="H119" t="str">
        <f>IF(A119="","",IF(AND(D119&gt;=75,E119&lt;40,G119&gt;=Parámetros!$B$15),"Crítico y eficaz",IF(AND(D119&gt;=55,E119&gt;=40,G119&gt;=Parámetros!$B$16),"Útil pero mal calibrado",IF(AND(E119&gt;=Parámetros!$B$17,D119&lt;55),"Redundante","Ornamental o fatigado"))))</f>
        <v>Ornamental o fatigado</v>
      </c>
      <c r="I119" t="str">
        <f>IF(A119="","",IF(E119&gt;=Parámetros!$B$18,"Alta",IF(E119&gt;=50,"Media","Baja")))</f>
        <v>Baja</v>
      </c>
      <c r="J119" t="str">
        <f t="shared" si="11"/>
        <v>Revisar valor o retirar</v>
      </c>
      <c r="K119">
        <f>'Catálogo de controles'!F119</f>
        <v>0</v>
      </c>
      <c r="L119">
        <f>'Catálogo de controles'!G119</f>
        <v>0</v>
      </c>
      <c r="M119">
        <f>'Catálogo de controles'!N119</f>
        <v>0</v>
      </c>
      <c r="N119">
        <f>'Catálogo de controles'!K119</f>
        <v>0</v>
      </c>
    </row>
    <row r="120" spans="1:14" x14ac:dyDescent="0.2">
      <c r="A120">
        <f>'Catálogo de controles'!A120</f>
        <v>0</v>
      </c>
      <c r="B120">
        <f>'Catálogo de controles'!B120</f>
        <v>0</v>
      </c>
      <c r="C120">
        <f>'Catálogo de controles'!C120</f>
        <v>0</v>
      </c>
      <c r="D120" s="6">
        <f>('Catálogo de controles'!F120/5*Parámetros!$B$4 + 'Catálogo de controles'!G120*Parámetros!$B$5 + 'Catálogo de controles'!H120/5*Parámetros!$B$6 + 'Catálogo de controles'!I120/5*Parámetros!$B$7 + 'Catálogo de controles'!J120/5*Parámetros!$B$8)/SUM(Parámetros!$B$4:$B$8)*100</f>
        <v>0</v>
      </c>
      <c r="E120" s="6">
        <f>(MIN('Catálogo de controles'!K120/20,1)*Parámetros!$B$9 + MIN('Catálogo de controles'!L120/25,1)*Parámetros!$B$10 + MIN('Catálogo de controles'!M120/100,1)*Parámetros!$B$11 + MIN('Catálogo de controles'!N120/5,1)*Parámetros!$B$12 + MIN('Catálogo de controles'!O120/12,1)*Parámetros!$B$13 + 'Catálogo de controles'!P120/5*Parámetros!$B$14)/SUM(Parámetros!$B$9:$B$14)*100</f>
        <v>0</v>
      </c>
      <c r="F120" s="6">
        <f t="shared" si="9"/>
        <v>0</v>
      </c>
      <c r="G120" s="6">
        <f t="shared" si="10"/>
        <v>0</v>
      </c>
      <c r="H120" t="str">
        <f>IF(A120="","",IF(AND(D120&gt;=75,E120&lt;40,G120&gt;=Parámetros!$B$15),"Crítico y eficaz",IF(AND(D120&gt;=55,E120&gt;=40,G120&gt;=Parámetros!$B$16),"Útil pero mal calibrado",IF(AND(E120&gt;=Parámetros!$B$17,D120&lt;55),"Redundante","Ornamental o fatigado"))))</f>
        <v>Ornamental o fatigado</v>
      </c>
      <c r="I120" t="str">
        <f>IF(A120="","",IF(E120&gt;=Parámetros!$B$18,"Alta",IF(E120&gt;=50,"Media","Baja")))</f>
        <v>Baja</v>
      </c>
      <c r="J120" t="str">
        <f t="shared" si="11"/>
        <v>Revisar valor o retirar</v>
      </c>
      <c r="K120">
        <f>'Catálogo de controles'!F120</f>
        <v>0</v>
      </c>
      <c r="L120">
        <f>'Catálogo de controles'!G120</f>
        <v>0</v>
      </c>
      <c r="M120">
        <f>'Catálogo de controles'!N120</f>
        <v>0</v>
      </c>
      <c r="N120">
        <f>'Catálogo de controles'!K120</f>
        <v>0</v>
      </c>
    </row>
    <row r="121" spans="1:14" x14ac:dyDescent="0.2">
      <c r="A121">
        <f>'Catálogo de controles'!A121</f>
        <v>0</v>
      </c>
      <c r="B121">
        <f>'Catálogo de controles'!B121</f>
        <v>0</v>
      </c>
      <c r="C121">
        <f>'Catálogo de controles'!C121</f>
        <v>0</v>
      </c>
      <c r="D121" s="6">
        <f>('Catálogo de controles'!F121/5*Parámetros!$B$4 + 'Catálogo de controles'!G121*Parámetros!$B$5 + 'Catálogo de controles'!H121/5*Parámetros!$B$6 + 'Catálogo de controles'!I121/5*Parámetros!$B$7 + 'Catálogo de controles'!J121/5*Parámetros!$B$8)/SUM(Parámetros!$B$4:$B$8)*100</f>
        <v>0</v>
      </c>
      <c r="E121" s="6">
        <f>(MIN('Catálogo de controles'!K121/20,1)*Parámetros!$B$9 + MIN('Catálogo de controles'!L121/25,1)*Parámetros!$B$10 + MIN('Catálogo de controles'!M121/100,1)*Parámetros!$B$11 + MIN('Catálogo de controles'!N121/5,1)*Parámetros!$B$12 + MIN('Catálogo de controles'!O121/12,1)*Parámetros!$B$13 + 'Catálogo de controles'!P121/5*Parámetros!$B$14)/SUM(Parámetros!$B$9:$B$14)*100</f>
        <v>0</v>
      </c>
      <c r="F121" s="6">
        <f t="shared" si="9"/>
        <v>0</v>
      </c>
      <c r="G121" s="6">
        <f t="shared" si="10"/>
        <v>0</v>
      </c>
      <c r="H121" t="str">
        <f>IF(A121="","",IF(AND(D121&gt;=75,E121&lt;40,G121&gt;=Parámetros!$B$15),"Crítico y eficaz",IF(AND(D121&gt;=55,E121&gt;=40,G121&gt;=Parámetros!$B$16),"Útil pero mal calibrado",IF(AND(E121&gt;=Parámetros!$B$17,D121&lt;55),"Redundante","Ornamental o fatigado"))))</f>
        <v>Ornamental o fatigado</v>
      </c>
      <c r="I121" t="str">
        <f>IF(A121="","",IF(E121&gt;=Parámetros!$B$18,"Alta",IF(E121&gt;=50,"Media","Baja")))</f>
        <v>Baja</v>
      </c>
      <c r="J121" t="str">
        <f t="shared" si="11"/>
        <v>Revisar valor o retirar</v>
      </c>
      <c r="K121">
        <f>'Catálogo de controles'!F121</f>
        <v>0</v>
      </c>
      <c r="L121">
        <f>'Catálogo de controles'!G121</f>
        <v>0</v>
      </c>
      <c r="M121">
        <f>'Catálogo de controles'!N121</f>
        <v>0</v>
      </c>
      <c r="N121">
        <f>'Catálogo de controles'!K121</f>
        <v>0</v>
      </c>
    </row>
    <row r="122" spans="1:14" x14ac:dyDescent="0.2">
      <c r="A122">
        <f>'Catálogo de controles'!A122</f>
        <v>0</v>
      </c>
      <c r="B122">
        <f>'Catálogo de controles'!B122</f>
        <v>0</v>
      </c>
      <c r="C122">
        <f>'Catálogo de controles'!C122</f>
        <v>0</v>
      </c>
      <c r="D122" s="6">
        <f>('Catálogo de controles'!F122/5*Parámetros!$B$4 + 'Catálogo de controles'!G122*Parámetros!$B$5 + 'Catálogo de controles'!H122/5*Parámetros!$B$6 + 'Catálogo de controles'!I122/5*Parámetros!$B$7 + 'Catálogo de controles'!J122/5*Parámetros!$B$8)/SUM(Parámetros!$B$4:$B$8)*100</f>
        <v>0</v>
      </c>
      <c r="E122" s="6">
        <f>(MIN('Catálogo de controles'!K122/20,1)*Parámetros!$B$9 + MIN('Catálogo de controles'!L122/25,1)*Parámetros!$B$10 + MIN('Catálogo de controles'!M122/100,1)*Parámetros!$B$11 + MIN('Catálogo de controles'!N122/5,1)*Parámetros!$B$12 + MIN('Catálogo de controles'!O122/12,1)*Parámetros!$B$13 + 'Catálogo de controles'!P122/5*Parámetros!$B$14)/SUM(Parámetros!$B$9:$B$14)*100</f>
        <v>0</v>
      </c>
      <c r="F122" s="6">
        <f t="shared" si="9"/>
        <v>0</v>
      </c>
      <c r="G122" s="6">
        <f t="shared" si="10"/>
        <v>0</v>
      </c>
      <c r="H122" t="str">
        <f>IF(A122="","",IF(AND(D122&gt;=75,E122&lt;40,G122&gt;=Parámetros!$B$15),"Crítico y eficaz",IF(AND(D122&gt;=55,E122&gt;=40,G122&gt;=Parámetros!$B$16),"Útil pero mal calibrado",IF(AND(E122&gt;=Parámetros!$B$17,D122&lt;55),"Redundante","Ornamental o fatigado"))))</f>
        <v>Ornamental o fatigado</v>
      </c>
      <c r="I122" t="str">
        <f>IF(A122="","",IF(E122&gt;=Parámetros!$B$18,"Alta",IF(E122&gt;=50,"Media","Baja")))</f>
        <v>Baja</v>
      </c>
      <c r="J122" t="str">
        <f t="shared" si="11"/>
        <v>Revisar valor o retirar</v>
      </c>
      <c r="K122">
        <f>'Catálogo de controles'!F122</f>
        <v>0</v>
      </c>
      <c r="L122">
        <f>'Catálogo de controles'!G122</f>
        <v>0</v>
      </c>
      <c r="M122">
        <f>'Catálogo de controles'!N122</f>
        <v>0</v>
      </c>
      <c r="N122">
        <f>'Catálogo de controles'!K122</f>
        <v>0</v>
      </c>
    </row>
    <row r="123" spans="1:14" x14ac:dyDescent="0.2">
      <c r="A123">
        <f>'Catálogo de controles'!A123</f>
        <v>0</v>
      </c>
      <c r="B123">
        <f>'Catálogo de controles'!B123</f>
        <v>0</v>
      </c>
      <c r="C123">
        <f>'Catálogo de controles'!C123</f>
        <v>0</v>
      </c>
      <c r="D123" s="6">
        <f>('Catálogo de controles'!F123/5*Parámetros!$B$4 + 'Catálogo de controles'!G123*Parámetros!$B$5 + 'Catálogo de controles'!H123/5*Parámetros!$B$6 + 'Catálogo de controles'!I123/5*Parámetros!$B$7 + 'Catálogo de controles'!J123/5*Parámetros!$B$8)/SUM(Parámetros!$B$4:$B$8)*100</f>
        <v>0</v>
      </c>
      <c r="E123" s="6">
        <f>(MIN('Catálogo de controles'!K123/20,1)*Parámetros!$B$9 + MIN('Catálogo de controles'!L123/25,1)*Parámetros!$B$10 + MIN('Catálogo de controles'!M123/100,1)*Parámetros!$B$11 + MIN('Catálogo de controles'!N123/5,1)*Parámetros!$B$12 + MIN('Catálogo de controles'!O123/12,1)*Parámetros!$B$13 + 'Catálogo de controles'!P123/5*Parámetros!$B$14)/SUM(Parámetros!$B$9:$B$14)*100</f>
        <v>0</v>
      </c>
      <c r="F123" s="6">
        <f t="shared" si="9"/>
        <v>0</v>
      </c>
      <c r="G123" s="6">
        <f t="shared" si="10"/>
        <v>0</v>
      </c>
      <c r="H123" t="str">
        <f>IF(A123="","",IF(AND(D123&gt;=75,E123&lt;40,G123&gt;=Parámetros!$B$15),"Crítico y eficaz",IF(AND(D123&gt;=55,E123&gt;=40,G123&gt;=Parámetros!$B$16),"Útil pero mal calibrado",IF(AND(E123&gt;=Parámetros!$B$17,D123&lt;55),"Redundante","Ornamental o fatigado"))))</f>
        <v>Ornamental o fatigado</v>
      </c>
      <c r="I123" t="str">
        <f>IF(A123="","",IF(E123&gt;=Parámetros!$B$18,"Alta",IF(E123&gt;=50,"Media","Baja")))</f>
        <v>Baja</v>
      </c>
      <c r="J123" t="str">
        <f t="shared" si="11"/>
        <v>Revisar valor o retirar</v>
      </c>
      <c r="K123">
        <f>'Catálogo de controles'!F123</f>
        <v>0</v>
      </c>
      <c r="L123">
        <f>'Catálogo de controles'!G123</f>
        <v>0</v>
      </c>
      <c r="M123">
        <f>'Catálogo de controles'!N123</f>
        <v>0</v>
      </c>
      <c r="N123">
        <f>'Catálogo de controles'!K123</f>
        <v>0</v>
      </c>
    </row>
    <row r="124" spans="1:14" x14ac:dyDescent="0.2">
      <c r="A124">
        <f>'Catálogo de controles'!A124</f>
        <v>0</v>
      </c>
      <c r="B124">
        <f>'Catálogo de controles'!B124</f>
        <v>0</v>
      </c>
      <c r="C124">
        <f>'Catálogo de controles'!C124</f>
        <v>0</v>
      </c>
      <c r="D124" s="6">
        <f>('Catálogo de controles'!F124/5*Parámetros!$B$4 + 'Catálogo de controles'!G124*Parámetros!$B$5 + 'Catálogo de controles'!H124/5*Parámetros!$B$6 + 'Catálogo de controles'!I124/5*Parámetros!$B$7 + 'Catálogo de controles'!J124/5*Parámetros!$B$8)/SUM(Parámetros!$B$4:$B$8)*100</f>
        <v>0</v>
      </c>
      <c r="E124" s="6">
        <f>(MIN('Catálogo de controles'!K124/20,1)*Parámetros!$B$9 + MIN('Catálogo de controles'!L124/25,1)*Parámetros!$B$10 + MIN('Catálogo de controles'!M124/100,1)*Parámetros!$B$11 + MIN('Catálogo de controles'!N124/5,1)*Parámetros!$B$12 + MIN('Catálogo de controles'!O124/12,1)*Parámetros!$B$13 + 'Catálogo de controles'!P124/5*Parámetros!$B$14)/SUM(Parámetros!$B$9:$B$14)*100</f>
        <v>0</v>
      </c>
      <c r="F124" s="6">
        <f t="shared" si="9"/>
        <v>0</v>
      </c>
      <c r="G124" s="6">
        <f t="shared" si="10"/>
        <v>0</v>
      </c>
      <c r="H124" t="str">
        <f>IF(A124="","",IF(AND(D124&gt;=75,E124&lt;40,G124&gt;=Parámetros!$B$15),"Crítico y eficaz",IF(AND(D124&gt;=55,E124&gt;=40,G124&gt;=Parámetros!$B$16),"Útil pero mal calibrado",IF(AND(E124&gt;=Parámetros!$B$17,D124&lt;55),"Redundante","Ornamental o fatigado"))))</f>
        <v>Ornamental o fatigado</v>
      </c>
      <c r="I124" t="str">
        <f>IF(A124="","",IF(E124&gt;=Parámetros!$B$18,"Alta",IF(E124&gt;=50,"Media","Baja")))</f>
        <v>Baja</v>
      </c>
      <c r="J124" t="str">
        <f t="shared" si="11"/>
        <v>Revisar valor o retirar</v>
      </c>
      <c r="K124">
        <f>'Catálogo de controles'!F124</f>
        <v>0</v>
      </c>
      <c r="L124">
        <f>'Catálogo de controles'!G124</f>
        <v>0</v>
      </c>
      <c r="M124">
        <f>'Catálogo de controles'!N124</f>
        <v>0</v>
      </c>
      <c r="N124">
        <f>'Catálogo de controles'!K124</f>
        <v>0</v>
      </c>
    </row>
    <row r="125" spans="1:14" x14ac:dyDescent="0.2">
      <c r="A125">
        <f>'Catálogo de controles'!A125</f>
        <v>0</v>
      </c>
      <c r="B125">
        <f>'Catálogo de controles'!B125</f>
        <v>0</v>
      </c>
      <c r="C125">
        <f>'Catálogo de controles'!C125</f>
        <v>0</v>
      </c>
      <c r="D125" s="6">
        <f>('Catálogo de controles'!F125/5*Parámetros!$B$4 + 'Catálogo de controles'!G125*Parámetros!$B$5 + 'Catálogo de controles'!H125/5*Parámetros!$B$6 + 'Catálogo de controles'!I125/5*Parámetros!$B$7 + 'Catálogo de controles'!J125/5*Parámetros!$B$8)/SUM(Parámetros!$B$4:$B$8)*100</f>
        <v>0</v>
      </c>
      <c r="E125" s="6">
        <f>(MIN('Catálogo de controles'!K125/20,1)*Parámetros!$B$9 + MIN('Catálogo de controles'!L125/25,1)*Parámetros!$B$10 + MIN('Catálogo de controles'!M125/100,1)*Parámetros!$B$11 + MIN('Catálogo de controles'!N125/5,1)*Parámetros!$B$12 + MIN('Catálogo de controles'!O125/12,1)*Parámetros!$B$13 + 'Catálogo de controles'!P125/5*Parámetros!$B$14)/SUM(Parámetros!$B$9:$B$14)*100</f>
        <v>0</v>
      </c>
      <c r="F125" s="6">
        <f t="shared" si="9"/>
        <v>0</v>
      </c>
      <c r="G125" s="6">
        <f t="shared" si="10"/>
        <v>0</v>
      </c>
      <c r="H125" t="str">
        <f>IF(A125="","",IF(AND(D125&gt;=75,E125&lt;40,G125&gt;=Parámetros!$B$15),"Crítico y eficaz",IF(AND(D125&gt;=55,E125&gt;=40,G125&gt;=Parámetros!$B$16),"Útil pero mal calibrado",IF(AND(E125&gt;=Parámetros!$B$17,D125&lt;55),"Redundante","Ornamental o fatigado"))))</f>
        <v>Ornamental o fatigado</v>
      </c>
      <c r="I125" t="str">
        <f>IF(A125="","",IF(E125&gt;=Parámetros!$B$18,"Alta",IF(E125&gt;=50,"Media","Baja")))</f>
        <v>Baja</v>
      </c>
      <c r="J125" t="str">
        <f t="shared" si="11"/>
        <v>Revisar valor o retirar</v>
      </c>
      <c r="K125">
        <f>'Catálogo de controles'!F125</f>
        <v>0</v>
      </c>
      <c r="L125">
        <f>'Catálogo de controles'!G125</f>
        <v>0</v>
      </c>
      <c r="M125">
        <f>'Catálogo de controles'!N125</f>
        <v>0</v>
      </c>
      <c r="N125">
        <f>'Catálogo de controles'!K125</f>
        <v>0</v>
      </c>
    </row>
    <row r="126" spans="1:14" x14ac:dyDescent="0.2">
      <c r="A126">
        <f>'Catálogo de controles'!A126</f>
        <v>0</v>
      </c>
      <c r="B126">
        <f>'Catálogo de controles'!B126</f>
        <v>0</v>
      </c>
      <c r="C126">
        <f>'Catálogo de controles'!C126</f>
        <v>0</v>
      </c>
      <c r="D126" s="6">
        <f>('Catálogo de controles'!F126/5*Parámetros!$B$4 + 'Catálogo de controles'!G126*Parámetros!$B$5 + 'Catálogo de controles'!H126/5*Parámetros!$B$6 + 'Catálogo de controles'!I126/5*Parámetros!$B$7 + 'Catálogo de controles'!J126/5*Parámetros!$B$8)/SUM(Parámetros!$B$4:$B$8)*100</f>
        <v>0</v>
      </c>
      <c r="E126" s="6">
        <f>(MIN('Catálogo de controles'!K126/20,1)*Parámetros!$B$9 + MIN('Catálogo de controles'!L126/25,1)*Parámetros!$B$10 + MIN('Catálogo de controles'!M126/100,1)*Parámetros!$B$11 + MIN('Catálogo de controles'!N126/5,1)*Parámetros!$B$12 + MIN('Catálogo de controles'!O126/12,1)*Parámetros!$B$13 + 'Catálogo de controles'!P126/5*Parámetros!$B$14)/SUM(Parámetros!$B$9:$B$14)*100</f>
        <v>0</v>
      </c>
      <c r="F126" s="6">
        <f t="shared" si="9"/>
        <v>0</v>
      </c>
      <c r="G126" s="6">
        <f t="shared" si="10"/>
        <v>0</v>
      </c>
      <c r="H126" t="str">
        <f>IF(A126="","",IF(AND(D126&gt;=75,E126&lt;40,G126&gt;=Parámetros!$B$15),"Crítico y eficaz",IF(AND(D126&gt;=55,E126&gt;=40,G126&gt;=Parámetros!$B$16),"Útil pero mal calibrado",IF(AND(E126&gt;=Parámetros!$B$17,D126&lt;55),"Redundante","Ornamental o fatigado"))))</f>
        <v>Ornamental o fatigado</v>
      </c>
      <c r="I126" t="str">
        <f>IF(A126="","",IF(E126&gt;=Parámetros!$B$18,"Alta",IF(E126&gt;=50,"Media","Baja")))</f>
        <v>Baja</v>
      </c>
      <c r="J126" t="str">
        <f t="shared" si="11"/>
        <v>Revisar valor o retirar</v>
      </c>
      <c r="K126">
        <f>'Catálogo de controles'!F126</f>
        <v>0</v>
      </c>
      <c r="L126">
        <f>'Catálogo de controles'!G126</f>
        <v>0</v>
      </c>
      <c r="M126">
        <f>'Catálogo de controles'!N126</f>
        <v>0</v>
      </c>
      <c r="N126">
        <f>'Catálogo de controles'!K126</f>
        <v>0</v>
      </c>
    </row>
    <row r="127" spans="1:14" x14ac:dyDescent="0.2">
      <c r="A127">
        <f>'Catálogo de controles'!A127</f>
        <v>0</v>
      </c>
      <c r="B127">
        <f>'Catálogo de controles'!B127</f>
        <v>0</v>
      </c>
      <c r="C127">
        <f>'Catálogo de controles'!C127</f>
        <v>0</v>
      </c>
      <c r="D127" s="6">
        <f>('Catálogo de controles'!F127/5*Parámetros!$B$4 + 'Catálogo de controles'!G127*Parámetros!$B$5 + 'Catálogo de controles'!H127/5*Parámetros!$B$6 + 'Catálogo de controles'!I127/5*Parámetros!$B$7 + 'Catálogo de controles'!J127/5*Parámetros!$B$8)/SUM(Parámetros!$B$4:$B$8)*100</f>
        <v>0</v>
      </c>
      <c r="E127" s="6">
        <f>(MIN('Catálogo de controles'!K127/20,1)*Parámetros!$B$9 + MIN('Catálogo de controles'!L127/25,1)*Parámetros!$B$10 + MIN('Catálogo de controles'!M127/100,1)*Parámetros!$B$11 + MIN('Catálogo de controles'!N127/5,1)*Parámetros!$B$12 + MIN('Catálogo de controles'!O127/12,1)*Parámetros!$B$13 + 'Catálogo de controles'!P127/5*Parámetros!$B$14)/SUM(Parámetros!$B$9:$B$14)*100</f>
        <v>0</v>
      </c>
      <c r="F127" s="6">
        <f t="shared" si="9"/>
        <v>0</v>
      </c>
      <c r="G127" s="6">
        <f t="shared" si="10"/>
        <v>0</v>
      </c>
      <c r="H127" t="str">
        <f>IF(A127="","",IF(AND(D127&gt;=75,E127&lt;40,G127&gt;=Parámetros!$B$15),"Crítico y eficaz",IF(AND(D127&gt;=55,E127&gt;=40,G127&gt;=Parámetros!$B$16),"Útil pero mal calibrado",IF(AND(E127&gt;=Parámetros!$B$17,D127&lt;55),"Redundante","Ornamental o fatigado"))))</f>
        <v>Ornamental o fatigado</v>
      </c>
      <c r="I127" t="str">
        <f>IF(A127="","",IF(E127&gt;=Parámetros!$B$18,"Alta",IF(E127&gt;=50,"Media","Baja")))</f>
        <v>Baja</v>
      </c>
      <c r="J127" t="str">
        <f t="shared" si="11"/>
        <v>Revisar valor o retirar</v>
      </c>
      <c r="K127">
        <f>'Catálogo de controles'!F127</f>
        <v>0</v>
      </c>
      <c r="L127">
        <f>'Catálogo de controles'!G127</f>
        <v>0</v>
      </c>
      <c r="M127">
        <f>'Catálogo de controles'!N127</f>
        <v>0</v>
      </c>
      <c r="N127">
        <f>'Catálogo de controles'!K127</f>
        <v>0</v>
      </c>
    </row>
    <row r="128" spans="1:14" x14ac:dyDescent="0.2">
      <c r="A128">
        <f>'Catálogo de controles'!A128</f>
        <v>0</v>
      </c>
      <c r="B128">
        <f>'Catálogo de controles'!B128</f>
        <v>0</v>
      </c>
      <c r="C128">
        <f>'Catálogo de controles'!C128</f>
        <v>0</v>
      </c>
      <c r="D128" s="6">
        <f>('Catálogo de controles'!F128/5*Parámetros!$B$4 + 'Catálogo de controles'!G128*Parámetros!$B$5 + 'Catálogo de controles'!H128/5*Parámetros!$B$6 + 'Catálogo de controles'!I128/5*Parámetros!$B$7 + 'Catálogo de controles'!J128/5*Parámetros!$B$8)/SUM(Parámetros!$B$4:$B$8)*100</f>
        <v>0</v>
      </c>
      <c r="E128" s="6">
        <f>(MIN('Catálogo de controles'!K128/20,1)*Parámetros!$B$9 + MIN('Catálogo de controles'!L128/25,1)*Parámetros!$B$10 + MIN('Catálogo de controles'!M128/100,1)*Parámetros!$B$11 + MIN('Catálogo de controles'!N128/5,1)*Parámetros!$B$12 + MIN('Catálogo de controles'!O128/12,1)*Parámetros!$B$13 + 'Catálogo de controles'!P128/5*Parámetros!$B$14)/SUM(Parámetros!$B$9:$B$14)*100</f>
        <v>0</v>
      </c>
      <c r="F128" s="6">
        <f t="shared" si="9"/>
        <v>0</v>
      </c>
      <c r="G128" s="6">
        <f t="shared" si="10"/>
        <v>0</v>
      </c>
      <c r="H128" t="str">
        <f>IF(A128="","",IF(AND(D128&gt;=75,E128&lt;40,G128&gt;=Parámetros!$B$15),"Crítico y eficaz",IF(AND(D128&gt;=55,E128&gt;=40,G128&gt;=Parámetros!$B$16),"Útil pero mal calibrado",IF(AND(E128&gt;=Parámetros!$B$17,D128&lt;55),"Redundante","Ornamental o fatigado"))))</f>
        <v>Ornamental o fatigado</v>
      </c>
      <c r="I128" t="str">
        <f>IF(A128="","",IF(E128&gt;=Parámetros!$B$18,"Alta",IF(E128&gt;=50,"Media","Baja")))</f>
        <v>Baja</v>
      </c>
      <c r="J128" t="str">
        <f t="shared" si="11"/>
        <v>Revisar valor o retirar</v>
      </c>
      <c r="K128">
        <f>'Catálogo de controles'!F128</f>
        <v>0</v>
      </c>
      <c r="L128">
        <f>'Catálogo de controles'!G128</f>
        <v>0</v>
      </c>
      <c r="M128">
        <f>'Catálogo de controles'!N128</f>
        <v>0</v>
      </c>
      <c r="N128">
        <f>'Catálogo de controles'!K128</f>
        <v>0</v>
      </c>
    </row>
    <row r="129" spans="1:14" x14ac:dyDescent="0.2">
      <c r="A129">
        <f>'Catálogo de controles'!A129</f>
        <v>0</v>
      </c>
      <c r="B129">
        <f>'Catálogo de controles'!B129</f>
        <v>0</v>
      </c>
      <c r="C129">
        <f>'Catálogo de controles'!C129</f>
        <v>0</v>
      </c>
      <c r="D129" s="6">
        <f>('Catálogo de controles'!F129/5*Parámetros!$B$4 + 'Catálogo de controles'!G129*Parámetros!$B$5 + 'Catálogo de controles'!H129/5*Parámetros!$B$6 + 'Catálogo de controles'!I129/5*Parámetros!$B$7 + 'Catálogo de controles'!J129/5*Parámetros!$B$8)/SUM(Parámetros!$B$4:$B$8)*100</f>
        <v>0</v>
      </c>
      <c r="E129" s="6">
        <f>(MIN('Catálogo de controles'!K129/20,1)*Parámetros!$B$9 + MIN('Catálogo de controles'!L129/25,1)*Parámetros!$B$10 + MIN('Catálogo de controles'!M129/100,1)*Parámetros!$B$11 + MIN('Catálogo de controles'!N129/5,1)*Parámetros!$B$12 + MIN('Catálogo de controles'!O129/12,1)*Parámetros!$B$13 + 'Catálogo de controles'!P129/5*Parámetros!$B$14)/SUM(Parámetros!$B$9:$B$14)*100</f>
        <v>0</v>
      </c>
      <c r="F129" s="6">
        <f t="shared" si="9"/>
        <v>0</v>
      </c>
      <c r="G129" s="6">
        <f t="shared" si="10"/>
        <v>0</v>
      </c>
      <c r="H129" t="str">
        <f>IF(A129="","",IF(AND(D129&gt;=75,E129&lt;40,G129&gt;=Parámetros!$B$15),"Crítico y eficaz",IF(AND(D129&gt;=55,E129&gt;=40,G129&gt;=Parámetros!$B$16),"Útil pero mal calibrado",IF(AND(E129&gt;=Parámetros!$B$17,D129&lt;55),"Redundante","Ornamental o fatigado"))))</f>
        <v>Ornamental o fatigado</v>
      </c>
      <c r="I129" t="str">
        <f>IF(A129="","",IF(E129&gt;=Parámetros!$B$18,"Alta",IF(E129&gt;=50,"Media","Baja")))</f>
        <v>Baja</v>
      </c>
      <c r="J129" t="str">
        <f t="shared" si="11"/>
        <v>Revisar valor o retirar</v>
      </c>
      <c r="K129">
        <f>'Catálogo de controles'!F129</f>
        <v>0</v>
      </c>
      <c r="L129">
        <f>'Catálogo de controles'!G129</f>
        <v>0</v>
      </c>
      <c r="M129">
        <f>'Catálogo de controles'!N129</f>
        <v>0</v>
      </c>
      <c r="N129">
        <f>'Catálogo de controles'!K129</f>
        <v>0</v>
      </c>
    </row>
    <row r="130" spans="1:14" x14ac:dyDescent="0.2">
      <c r="A130">
        <f>'Catálogo de controles'!A130</f>
        <v>0</v>
      </c>
      <c r="B130">
        <f>'Catálogo de controles'!B130</f>
        <v>0</v>
      </c>
      <c r="C130">
        <f>'Catálogo de controles'!C130</f>
        <v>0</v>
      </c>
      <c r="D130" s="6">
        <f>('Catálogo de controles'!F130/5*Parámetros!$B$4 + 'Catálogo de controles'!G130*Parámetros!$B$5 + 'Catálogo de controles'!H130/5*Parámetros!$B$6 + 'Catálogo de controles'!I130/5*Parámetros!$B$7 + 'Catálogo de controles'!J130/5*Parámetros!$B$8)/SUM(Parámetros!$B$4:$B$8)*100</f>
        <v>0</v>
      </c>
      <c r="E130" s="6">
        <f>(MIN('Catálogo de controles'!K130/20,1)*Parámetros!$B$9 + MIN('Catálogo de controles'!L130/25,1)*Parámetros!$B$10 + MIN('Catálogo de controles'!M130/100,1)*Parámetros!$B$11 + MIN('Catálogo de controles'!N130/5,1)*Parámetros!$B$12 + MIN('Catálogo de controles'!O130/12,1)*Parámetros!$B$13 + 'Catálogo de controles'!P130/5*Parámetros!$B$14)/SUM(Parámetros!$B$9:$B$14)*100</f>
        <v>0</v>
      </c>
      <c r="F130" s="6">
        <f t="shared" si="9"/>
        <v>0</v>
      </c>
      <c r="G130" s="6">
        <f t="shared" si="10"/>
        <v>0</v>
      </c>
      <c r="H130" t="str">
        <f>IF(A130="","",IF(AND(D130&gt;=75,E130&lt;40,G130&gt;=Parámetros!$B$15),"Crítico y eficaz",IF(AND(D130&gt;=55,E130&gt;=40,G130&gt;=Parámetros!$B$16),"Útil pero mal calibrado",IF(AND(E130&gt;=Parámetros!$B$17,D130&lt;55),"Redundante","Ornamental o fatigado"))))</f>
        <v>Ornamental o fatigado</v>
      </c>
      <c r="I130" t="str">
        <f>IF(A130="","",IF(E130&gt;=Parámetros!$B$18,"Alta",IF(E130&gt;=50,"Media","Baja")))</f>
        <v>Baja</v>
      </c>
      <c r="J130" t="str">
        <f t="shared" si="11"/>
        <v>Revisar valor o retirar</v>
      </c>
      <c r="K130">
        <f>'Catálogo de controles'!F130</f>
        <v>0</v>
      </c>
      <c r="L130">
        <f>'Catálogo de controles'!G130</f>
        <v>0</v>
      </c>
      <c r="M130">
        <f>'Catálogo de controles'!N130</f>
        <v>0</v>
      </c>
      <c r="N130">
        <f>'Catálogo de controles'!K130</f>
        <v>0</v>
      </c>
    </row>
    <row r="131" spans="1:14" x14ac:dyDescent="0.2">
      <c r="A131">
        <f>'Catálogo de controles'!A131</f>
        <v>0</v>
      </c>
      <c r="B131">
        <f>'Catálogo de controles'!B131</f>
        <v>0</v>
      </c>
      <c r="C131">
        <f>'Catálogo de controles'!C131</f>
        <v>0</v>
      </c>
      <c r="D131" s="6">
        <f>('Catálogo de controles'!F131/5*Parámetros!$B$4 + 'Catálogo de controles'!G131*Parámetros!$B$5 + 'Catálogo de controles'!H131/5*Parámetros!$B$6 + 'Catálogo de controles'!I131/5*Parámetros!$B$7 + 'Catálogo de controles'!J131/5*Parámetros!$B$8)/SUM(Parámetros!$B$4:$B$8)*100</f>
        <v>0</v>
      </c>
      <c r="E131" s="6">
        <f>(MIN('Catálogo de controles'!K131/20,1)*Parámetros!$B$9 + MIN('Catálogo de controles'!L131/25,1)*Parámetros!$B$10 + MIN('Catálogo de controles'!M131/100,1)*Parámetros!$B$11 + MIN('Catálogo de controles'!N131/5,1)*Parámetros!$B$12 + MIN('Catálogo de controles'!O131/12,1)*Parámetros!$B$13 + 'Catálogo de controles'!P131/5*Parámetros!$B$14)/SUM(Parámetros!$B$9:$B$14)*100</f>
        <v>0</v>
      </c>
      <c r="F131" s="6">
        <f t="shared" si="9"/>
        <v>0</v>
      </c>
      <c r="G131" s="6">
        <f t="shared" si="10"/>
        <v>0</v>
      </c>
      <c r="H131" t="str">
        <f>IF(A131="","",IF(AND(D131&gt;=75,E131&lt;40,G131&gt;=Parámetros!$B$15),"Crítico y eficaz",IF(AND(D131&gt;=55,E131&gt;=40,G131&gt;=Parámetros!$B$16),"Útil pero mal calibrado",IF(AND(E131&gt;=Parámetros!$B$17,D131&lt;55),"Redundante","Ornamental o fatigado"))))</f>
        <v>Ornamental o fatigado</v>
      </c>
      <c r="I131" t="str">
        <f>IF(A131="","",IF(E131&gt;=Parámetros!$B$18,"Alta",IF(E131&gt;=50,"Media","Baja")))</f>
        <v>Baja</v>
      </c>
      <c r="J131" t="str">
        <f t="shared" si="11"/>
        <v>Revisar valor o retirar</v>
      </c>
      <c r="K131">
        <f>'Catálogo de controles'!F131</f>
        <v>0</v>
      </c>
      <c r="L131">
        <f>'Catálogo de controles'!G131</f>
        <v>0</v>
      </c>
      <c r="M131">
        <f>'Catálogo de controles'!N131</f>
        <v>0</v>
      </c>
      <c r="N131">
        <f>'Catálogo de controles'!K131</f>
        <v>0</v>
      </c>
    </row>
    <row r="132" spans="1:14" x14ac:dyDescent="0.2">
      <c r="A132">
        <f>'Catálogo de controles'!A132</f>
        <v>0</v>
      </c>
      <c r="B132">
        <f>'Catálogo de controles'!B132</f>
        <v>0</v>
      </c>
      <c r="C132">
        <f>'Catálogo de controles'!C132</f>
        <v>0</v>
      </c>
      <c r="D132" s="6">
        <f>('Catálogo de controles'!F132/5*Parámetros!$B$4 + 'Catálogo de controles'!G132*Parámetros!$B$5 + 'Catálogo de controles'!H132/5*Parámetros!$B$6 + 'Catálogo de controles'!I132/5*Parámetros!$B$7 + 'Catálogo de controles'!J132/5*Parámetros!$B$8)/SUM(Parámetros!$B$4:$B$8)*100</f>
        <v>0</v>
      </c>
      <c r="E132" s="6">
        <f>(MIN('Catálogo de controles'!K132/20,1)*Parámetros!$B$9 + MIN('Catálogo de controles'!L132/25,1)*Parámetros!$B$10 + MIN('Catálogo de controles'!M132/100,1)*Parámetros!$B$11 + MIN('Catálogo de controles'!N132/5,1)*Parámetros!$B$12 + MIN('Catálogo de controles'!O132/12,1)*Parámetros!$B$13 + 'Catálogo de controles'!P132/5*Parámetros!$B$14)/SUM(Parámetros!$B$9:$B$14)*100</f>
        <v>0</v>
      </c>
      <c r="F132" s="6">
        <f t="shared" ref="F132:F163" si="12">E132</f>
        <v>0</v>
      </c>
      <c r="G132" s="6">
        <f t="shared" ref="G132:G163" si="13">D132-E132</f>
        <v>0</v>
      </c>
      <c r="H132" t="str">
        <f>IF(A132="","",IF(AND(D132&gt;=75,E132&lt;40,G132&gt;=Parámetros!$B$15),"Crítico y eficaz",IF(AND(D132&gt;=55,E132&gt;=40,G132&gt;=Parámetros!$B$16),"Útil pero mal calibrado",IF(AND(E132&gt;=Parámetros!$B$17,D132&lt;55),"Redundante","Ornamental o fatigado"))))</f>
        <v>Ornamental o fatigado</v>
      </c>
      <c r="I132" t="str">
        <f>IF(A132="","",IF(E132&gt;=Parámetros!$B$18,"Alta",IF(E132&gt;=50,"Media","Baja")))</f>
        <v>Baja</v>
      </c>
      <c r="J132" t="str">
        <f t="shared" ref="J132:J163" si="14">IF(A132="","",IF(H132="Crítico y eficaz","Mantener y monitorizar",IF(H132="Útil pero mal calibrado","Recalibrar / automatizar",IF(H132="Redundante","Consolidar / retirar duplicidades","Revisar valor o retirar"))))</f>
        <v>Revisar valor o retirar</v>
      </c>
      <c r="K132">
        <f>'Catálogo de controles'!F132</f>
        <v>0</v>
      </c>
      <c r="L132">
        <f>'Catálogo de controles'!G132</f>
        <v>0</v>
      </c>
      <c r="M132">
        <f>'Catálogo de controles'!N132</f>
        <v>0</v>
      </c>
      <c r="N132">
        <f>'Catálogo de controles'!K132</f>
        <v>0</v>
      </c>
    </row>
    <row r="133" spans="1:14" x14ac:dyDescent="0.2">
      <c r="A133">
        <f>'Catálogo de controles'!A133</f>
        <v>0</v>
      </c>
      <c r="B133">
        <f>'Catálogo de controles'!B133</f>
        <v>0</v>
      </c>
      <c r="C133">
        <f>'Catálogo de controles'!C133</f>
        <v>0</v>
      </c>
      <c r="D133" s="6">
        <f>('Catálogo de controles'!F133/5*Parámetros!$B$4 + 'Catálogo de controles'!G133*Parámetros!$B$5 + 'Catálogo de controles'!H133/5*Parámetros!$B$6 + 'Catálogo de controles'!I133/5*Parámetros!$B$7 + 'Catálogo de controles'!J133/5*Parámetros!$B$8)/SUM(Parámetros!$B$4:$B$8)*100</f>
        <v>0</v>
      </c>
      <c r="E133" s="6">
        <f>(MIN('Catálogo de controles'!K133/20,1)*Parámetros!$B$9 + MIN('Catálogo de controles'!L133/25,1)*Parámetros!$B$10 + MIN('Catálogo de controles'!M133/100,1)*Parámetros!$B$11 + MIN('Catálogo de controles'!N133/5,1)*Parámetros!$B$12 + MIN('Catálogo de controles'!O133/12,1)*Parámetros!$B$13 + 'Catálogo de controles'!P133/5*Parámetros!$B$14)/SUM(Parámetros!$B$9:$B$14)*100</f>
        <v>0</v>
      </c>
      <c r="F133" s="6">
        <f t="shared" si="12"/>
        <v>0</v>
      </c>
      <c r="G133" s="6">
        <f t="shared" si="13"/>
        <v>0</v>
      </c>
      <c r="H133" t="str">
        <f>IF(A133="","",IF(AND(D133&gt;=75,E133&lt;40,G133&gt;=Parámetros!$B$15),"Crítico y eficaz",IF(AND(D133&gt;=55,E133&gt;=40,G133&gt;=Parámetros!$B$16),"Útil pero mal calibrado",IF(AND(E133&gt;=Parámetros!$B$17,D133&lt;55),"Redundante","Ornamental o fatigado"))))</f>
        <v>Ornamental o fatigado</v>
      </c>
      <c r="I133" t="str">
        <f>IF(A133="","",IF(E133&gt;=Parámetros!$B$18,"Alta",IF(E133&gt;=50,"Media","Baja")))</f>
        <v>Baja</v>
      </c>
      <c r="J133" t="str">
        <f t="shared" si="14"/>
        <v>Revisar valor o retirar</v>
      </c>
      <c r="K133">
        <f>'Catálogo de controles'!F133</f>
        <v>0</v>
      </c>
      <c r="L133">
        <f>'Catálogo de controles'!G133</f>
        <v>0</v>
      </c>
      <c r="M133">
        <f>'Catálogo de controles'!N133</f>
        <v>0</v>
      </c>
      <c r="N133">
        <f>'Catálogo de controles'!K133</f>
        <v>0</v>
      </c>
    </row>
    <row r="134" spans="1:14" x14ac:dyDescent="0.2">
      <c r="A134">
        <f>'Catálogo de controles'!A134</f>
        <v>0</v>
      </c>
      <c r="B134">
        <f>'Catálogo de controles'!B134</f>
        <v>0</v>
      </c>
      <c r="C134">
        <f>'Catálogo de controles'!C134</f>
        <v>0</v>
      </c>
      <c r="D134" s="6">
        <f>('Catálogo de controles'!F134/5*Parámetros!$B$4 + 'Catálogo de controles'!G134*Parámetros!$B$5 + 'Catálogo de controles'!H134/5*Parámetros!$B$6 + 'Catálogo de controles'!I134/5*Parámetros!$B$7 + 'Catálogo de controles'!J134/5*Parámetros!$B$8)/SUM(Parámetros!$B$4:$B$8)*100</f>
        <v>0</v>
      </c>
      <c r="E134" s="6">
        <f>(MIN('Catálogo de controles'!K134/20,1)*Parámetros!$B$9 + MIN('Catálogo de controles'!L134/25,1)*Parámetros!$B$10 + MIN('Catálogo de controles'!M134/100,1)*Parámetros!$B$11 + MIN('Catálogo de controles'!N134/5,1)*Parámetros!$B$12 + MIN('Catálogo de controles'!O134/12,1)*Parámetros!$B$13 + 'Catálogo de controles'!P134/5*Parámetros!$B$14)/SUM(Parámetros!$B$9:$B$14)*100</f>
        <v>0</v>
      </c>
      <c r="F134" s="6">
        <f t="shared" si="12"/>
        <v>0</v>
      </c>
      <c r="G134" s="6">
        <f t="shared" si="13"/>
        <v>0</v>
      </c>
      <c r="H134" t="str">
        <f>IF(A134="","",IF(AND(D134&gt;=75,E134&lt;40,G134&gt;=Parámetros!$B$15),"Crítico y eficaz",IF(AND(D134&gt;=55,E134&gt;=40,G134&gt;=Parámetros!$B$16),"Útil pero mal calibrado",IF(AND(E134&gt;=Parámetros!$B$17,D134&lt;55),"Redundante","Ornamental o fatigado"))))</f>
        <v>Ornamental o fatigado</v>
      </c>
      <c r="I134" t="str">
        <f>IF(A134="","",IF(E134&gt;=Parámetros!$B$18,"Alta",IF(E134&gt;=50,"Media","Baja")))</f>
        <v>Baja</v>
      </c>
      <c r="J134" t="str">
        <f t="shared" si="14"/>
        <v>Revisar valor o retirar</v>
      </c>
      <c r="K134">
        <f>'Catálogo de controles'!F134</f>
        <v>0</v>
      </c>
      <c r="L134">
        <f>'Catálogo de controles'!G134</f>
        <v>0</v>
      </c>
      <c r="M134">
        <f>'Catálogo de controles'!N134</f>
        <v>0</v>
      </c>
      <c r="N134">
        <f>'Catálogo de controles'!K134</f>
        <v>0</v>
      </c>
    </row>
    <row r="135" spans="1:14" x14ac:dyDescent="0.2">
      <c r="A135">
        <f>'Catálogo de controles'!A135</f>
        <v>0</v>
      </c>
      <c r="B135">
        <f>'Catálogo de controles'!B135</f>
        <v>0</v>
      </c>
      <c r="C135">
        <f>'Catálogo de controles'!C135</f>
        <v>0</v>
      </c>
      <c r="D135" s="6">
        <f>('Catálogo de controles'!F135/5*Parámetros!$B$4 + 'Catálogo de controles'!G135*Parámetros!$B$5 + 'Catálogo de controles'!H135/5*Parámetros!$B$6 + 'Catálogo de controles'!I135/5*Parámetros!$B$7 + 'Catálogo de controles'!J135/5*Parámetros!$B$8)/SUM(Parámetros!$B$4:$B$8)*100</f>
        <v>0</v>
      </c>
      <c r="E135" s="6">
        <f>(MIN('Catálogo de controles'!K135/20,1)*Parámetros!$B$9 + MIN('Catálogo de controles'!L135/25,1)*Parámetros!$B$10 + MIN('Catálogo de controles'!M135/100,1)*Parámetros!$B$11 + MIN('Catálogo de controles'!N135/5,1)*Parámetros!$B$12 + MIN('Catálogo de controles'!O135/12,1)*Parámetros!$B$13 + 'Catálogo de controles'!P135/5*Parámetros!$B$14)/SUM(Parámetros!$B$9:$B$14)*100</f>
        <v>0</v>
      </c>
      <c r="F135" s="6">
        <f t="shared" si="12"/>
        <v>0</v>
      </c>
      <c r="G135" s="6">
        <f t="shared" si="13"/>
        <v>0</v>
      </c>
      <c r="H135" t="str">
        <f>IF(A135="","",IF(AND(D135&gt;=75,E135&lt;40,G135&gt;=Parámetros!$B$15),"Crítico y eficaz",IF(AND(D135&gt;=55,E135&gt;=40,G135&gt;=Parámetros!$B$16),"Útil pero mal calibrado",IF(AND(E135&gt;=Parámetros!$B$17,D135&lt;55),"Redundante","Ornamental o fatigado"))))</f>
        <v>Ornamental o fatigado</v>
      </c>
      <c r="I135" t="str">
        <f>IF(A135="","",IF(E135&gt;=Parámetros!$B$18,"Alta",IF(E135&gt;=50,"Media","Baja")))</f>
        <v>Baja</v>
      </c>
      <c r="J135" t="str">
        <f t="shared" si="14"/>
        <v>Revisar valor o retirar</v>
      </c>
      <c r="K135">
        <f>'Catálogo de controles'!F135</f>
        <v>0</v>
      </c>
      <c r="L135">
        <f>'Catálogo de controles'!G135</f>
        <v>0</v>
      </c>
      <c r="M135">
        <f>'Catálogo de controles'!N135</f>
        <v>0</v>
      </c>
      <c r="N135">
        <f>'Catálogo de controles'!K135</f>
        <v>0</v>
      </c>
    </row>
    <row r="136" spans="1:14" x14ac:dyDescent="0.2">
      <c r="A136">
        <f>'Catálogo de controles'!A136</f>
        <v>0</v>
      </c>
      <c r="B136">
        <f>'Catálogo de controles'!B136</f>
        <v>0</v>
      </c>
      <c r="C136">
        <f>'Catálogo de controles'!C136</f>
        <v>0</v>
      </c>
      <c r="D136" s="6">
        <f>('Catálogo de controles'!F136/5*Parámetros!$B$4 + 'Catálogo de controles'!G136*Parámetros!$B$5 + 'Catálogo de controles'!H136/5*Parámetros!$B$6 + 'Catálogo de controles'!I136/5*Parámetros!$B$7 + 'Catálogo de controles'!J136/5*Parámetros!$B$8)/SUM(Parámetros!$B$4:$B$8)*100</f>
        <v>0</v>
      </c>
      <c r="E136" s="6">
        <f>(MIN('Catálogo de controles'!K136/20,1)*Parámetros!$B$9 + MIN('Catálogo de controles'!L136/25,1)*Parámetros!$B$10 + MIN('Catálogo de controles'!M136/100,1)*Parámetros!$B$11 + MIN('Catálogo de controles'!N136/5,1)*Parámetros!$B$12 + MIN('Catálogo de controles'!O136/12,1)*Parámetros!$B$13 + 'Catálogo de controles'!P136/5*Parámetros!$B$14)/SUM(Parámetros!$B$9:$B$14)*100</f>
        <v>0</v>
      </c>
      <c r="F136" s="6">
        <f t="shared" si="12"/>
        <v>0</v>
      </c>
      <c r="G136" s="6">
        <f t="shared" si="13"/>
        <v>0</v>
      </c>
      <c r="H136" t="str">
        <f>IF(A136="","",IF(AND(D136&gt;=75,E136&lt;40,G136&gt;=Parámetros!$B$15),"Crítico y eficaz",IF(AND(D136&gt;=55,E136&gt;=40,G136&gt;=Parámetros!$B$16),"Útil pero mal calibrado",IF(AND(E136&gt;=Parámetros!$B$17,D136&lt;55),"Redundante","Ornamental o fatigado"))))</f>
        <v>Ornamental o fatigado</v>
      </c>
      <c r="I136" t="str">
        <f>IF(A136="","",IF(E136&gt;=Parámetros!$B$18,"Alta",IF(E136&gt;=50,"Media","Baja")))</f>
        <v>Baja</v>
      </c>
      <c r="J136" t="str">
        <f t="shared" si="14"/>
        <v>Revisar valor o retirar</v>
      </c>
      <c r="K136">
        <f>'Catálogo de controles'!F136</f>
        <v>0</v>
      </c>
      <c r="L136">
        <f>'Catálogo de controles'!G136</f>
        <v>0</v>
      </c>
      <c r="M136">
        <f>'Catálogo de controles'!N136</f>
        <v>0</v>
      </c>
      <c r="N136">
        <f>'Catálogo de controles'!K136</f>
        <v>0</v>
      </c>
    </row>
    <row r="137" spans="1:14" x14ac:dyDescent="0.2">
      <c r="A137">
        <f>'Catálogo de controles'!A137</f>
        <v>0</v>
      </c>
      <c r="B137">
        <f>'Catálogo de controles'!B137</f>
        <v>0</v>
      </c>
      <c r="C137">
        <f>'Catálogo de controles'!C137</f>
        <v>0</v>
      </c>
      <c r="D137" s="6">
        <f>('Catálogo de controles'!F137/5*Parámetros!$B$4 + 'Catálogo de controles'!G137*Parámetros!$B$5 + 'Catálogo de controles'!H137/5*Parámetros!$B$6 + 'Catálogo de controles'!I137/5*Parámetros!$B$7 + 'Catálogo de controles'!J137/5*Parámetros!$B$8)/SUM(Parámetros!$B$4:$B$8)*100</f>
        <v>0</v>
      </c>
      <c r="E137" s="6">
        <f>(MIN('Catálogo de controles'!K137/20,1)*Parámetros!$B$9 + MIN('Catálogo de controles'!L137/25,1)*Parámetros!$B$10 + MIN('Catálogo de controles'!M137/100,1)*Parámetros!$B$11 + MIN('Catálogo de controles'!N137/5,1)*Parámetros!$B$12 + MIN('Catálogo de controles'!O137/12,1)*Parámetros!$B$13 + 'Catálogo de controles'!P137/5*Parámetros!$B$14)/SUM(Parámetros!$B$9:$B$14)*100</f>
        <v>0</v>
      </c>
      <c r="F137" s="6">
        <f t="shared" si="12"/>
        <v>0</v>
      </c>
      <c r="G137" s="6">
        <f t="shared" si="13"/>
        <v>0</v>
      </c>
      <c r="H137" t="str">
        <f>IF(A137="","",IF(AND(D137&gt;=75,E137&lt;40,G137&gt;=Parámetros!$B$15),"Crítico y eficaz",IF(AND(D137&gt;=55,E137&gt;=40,G137&gt;=Parámetros!$B$16),"Útil pero mal calibrado",IF(AND(E137&gt;=Parámetros!$B$17,D137&lt;55),"Redundante","Ornamental o fatigado"))))</f>
        <v>Ornamental o fatigado</v>
      </c>
      <c r="I137" t="str">
        <f>IF(A137="","",IF(E137&gt;=Parámetros!$B$18,"Alta",IF(E137&gt;=50,"Media","Baja")))</f>
        <v>Baja</v>
      </c>
      <c r="J137" t="str">
        <f t="shared" si="14"/>
        <v>Revisar valor o retirar</v>
      </c>
      <c r="K137">
        <f>'Catálogo de controles'!F137</f>
        <v>0</v>
      </c>
      <c r="L137">
        <f>'Catálogo de controles'!G137</f>
        <v>0</v>
      </c>
      <c r="M137">
        <f>'Catálogo de controles'!N137</f>
        <v>0</v>
      </c>
      <c r="N137">
        <f>'Catálogo de controles'!K137</f>
        <v>0</v>
      </c>
    </row>
    <row r="138" spans="1:14" x14ac:dyDescent="0.2">
      <c r="A138">
        <f>'Catálogo de controles'!A138</f>
        <v>0</v>
      </c>
      <c r="B138">
        <f>'Catálogo de controles'!B138</f>
        <v>0</v>
      </c>
      <c r="C138">
        <f>'Catálogo de controles'!C138</f>
        <v>0</v>
      </c>
      <c r="D138" s="6">
        <f>('Catálogo de controles'!F138/5*Parámetros!$B$4 + 'Catálogo de controles'!G138*Parámetros!$B$5 + 'Catálogo de controles'!H138/5*Parámetros!$B$6 + 'Catálogo de controles'!I138/5*Parámetros!$B$7 + 'Catálogo de controles'!J138/5*Parámetros!$B$8)/SUM(Parámetros!$B$4:$B$8)*100</f>
        <v>0</v>
      </c>
      <c r="E138" s="6">
        <f>(MIN('Catálogo de controles'!K138/20,1)*Parámetros!$B$9 + MIN('Catálogo de controles'!L138/25,1)*Parámetros!$B$10 + MIN('Catálogo de controles'!M138/100,1)*Parámetros!$B$11 + MIN('Catálogo de controles'!N138/5,1)*Parámetros!$B$12 + MIN('Catálogo de controles'!O138/12,1)*Parámetros!$B$13 + 'Catálogo de controles'!P138/5*Parámetros!$B$14)/SUM(Parámetros!$B$9:$B$14)*100</f>
        <v>0</v>
      </c>
      <c r="F138" s="6">
        <f t="shared" si="12"/>
        <v>0</v>
      </c>
      <c r="G138" s="6">
        <f t="shared" si="13"/>
        <v>0</v>
      </c>
      <c r="H138" t="str">
        <f>IF(A138="","",IF(AND(D138&gt;=75,E138&lt;40,G138&gt;=Parámetros!$B$15),"Crítico y eficaz",IF(AND(D138&gt;=55,E138&gt;=40,G138&gt;=Parámetros!$B$16),"Útil pero mal calibrado",IF(AND(E138&gt;=Parámetros!$B$17,D138&lt;55),"Redundante","Ornamental o fatigado"))))</f>
        <v>Ornamental o fatigado</v>
      </c>
      <c r="I138" t="str">
        <f>IF(A138="","",IF(E138&gt;=Parámetros!$B$18,"Alta",IF(E138&gt;=50,"Media","Baja")))</f>
        <v>Baja</v>
      </c>
      <c r="J138" t="str">
        <f t="shared" si="14"/>
        <v>Revisar valor o retirar</v>
      </c>
      <c r="K138">
        <f>'Catálogo de controles'!F138</f>
        <v>0</v>
      </c>
      <c r="L138">
        <f>'Catálogo de controles'!G138</f>
        <v>0</v>
      </c>
      <c r="M138">
        <f>'Catálogo de controles'!N138</f>
        <v>0</v>
      </c>
      <c r="N138">
        <f>'Catálogo de controles'!K138</f>
        <v>0</v>
      </c>
    </row>
    <row r="139" spans="1:14" x14ac:dyDescent="0.2">
      <c r="A139">
        <f>'Catálogo de controles'!A139</f>
        <v>0</v>
      </c>
      <c r="B139">
        <f>'Catálogo de controles'!B139</f>
        <v>0</v>
      </c>
      <c r="C139">
        <f>'Catálogo de controles'!C139</f>
        <v>0</v>
      </c>
      <c r="D139" s="6">
        <f>('Catálogo de controles'!F139/5*Parámetros!$B$4 + 'Catálogo de controles'!G139*Parámetros!$B$5 + 'Catálogo de controles'!H139/5*Parámetros!$B$6 + 'Catálogo de controles'!I139/5*Parámetros!$B$7 + 'Catálogo de controles'!J139/5*Parámetros!$B$8)/SUM(Parámetros!$B$4:$B$8)*100</f>
        <v>0</v>
      </c>
      <c r="E139" s="6">
        <f>(MIN('Catálogo de controles'!K139/20,1)*Parámetros!$B$9 + MIN('Catálogo de controles'!L139/25,1)*Parámetros!$B$10 + MIN('Catálogo de controles'!M139/100,1)*Parámetros!$B$11 + MIN('Catálogo de controles'!N139/5,1)*Parámetros!$B$12 + MIN('Catálogo de controles'!O139/12,1)*Parámetros!$B$13 + 'Catálogo de controles'!P139/5*Parámetros!$B$14)/SUM(Parámetros!$B$9:$B$14)*100</f>
        <v>0</v>
      </c>
      <c r="F139" s="6">
        <f t="shared" si="12"/>
        <v>0</v>
      </c>
      <c r="G139" s="6">
        <f t="shared" si="13"/>
        <v>0</v>
      </c>
      <c r="H139" t="str">
        <f>IF(A139="","",IF(AND(D139&gt;=75,E139&lt;40,G139&gt;=Parámetros!$B$15),"Crítico y eficaz",IF(AND(D139&gt;=55,E139&gt;=40,G139&gt;=Parámetros!$B$16),"Útil pero mal calibrado",IF(AND(E139&gt;=Parámetros!$B$17,D139&lt;55),"Redundante","Ornamental o fatigado"))))</f>
        <v>Ornamental o fatigado</v>
      </c>
      <c r="I139" t="str">
        <f>IF(A139="","",IF(E139&gt;=Parámetros!$B$18,"Alta",IF(E139&gt;=50,"Media","Baja")))</f>
        <v>Baja</v>
      </c>
      <c r="J139" t="str">
        <f t="shared" si="14"/>
        <v>Revisar valor o retirar</v>
      </c>
      <c r="K139">
        <f>'Catálogo de controles'!F139</f>
        <v>0</v>
      </c>
      <c r="L139">
        <f>'Catálogo de controles'!G139</f>
        <v>0</v>
      </c>
      <c r="M139">
        <f>'Catálogo de controles'!N139</f>
        <v>0</v>
      </c>
      <c r="N139">
        <f>'Catálogo de controles'!K139</f>
        <v>0</v>
      </c>
    </row>
    <row r="140" spans="1:14" x14ac:dyDescent="0.2">
      <c r="A140">
        <f>'Catálogo de controles'!A140</f>
        <v>0</v>
      </c>
      <c r="B140">
        <f>'Catálogo de controles'!B140</f>
        <v>0</v>
      </c>
      <c r="C140">
        <f>'Catálogo de controles'!C140</f>
        <v>0</v>
      </c>
      <c r="D140" s="6">
        <f>('Catálogo de controles'!F140/5*Parámetros!$B$4 + 'Catálogo de controles'!G140*Parámetros!$B$5 + 'Catálogo de controles'!H140/5*Parámetros!$B$6 + 'Catálogo de controles'!I140/5*Parámetros!$B$7 + 'Catálogo de controles'!J140/5*Parámetros!$B$8)/SUM(Parámetros!$B$4:$B$8)*100</f>
        <v>0</v>
      </c>
      <c r="E140" s="6">
        <f>(MIN('Catálogo de controles'!K140/20,1)*Parámetros!$B$9 + MIN('Catálogo de controles'!L140/25,1)*Parámetros!$B$10 + MIN('Catálogo de controles'!M140/100,1)*Parámetros!$B$11 + MIN('Catálogo de controles'!N140/5,1)*Parámetros!$B$12 + MIN('Catálogo de controles'!O140/12,1)*Parámetros!$B$13 + 'Catálogo de controles'!P140/5*Parámetros!$B$14)/SUM(Parámetros!$B$9:$B$14)*100</f>
        <v>0</v>
      </c>
      <c r="F140" s="6">
        <f t="shared" si="12"/>
        <v>0</v>
      </c>
      <c r="G140" s="6">
        <f t="shared" si="13"/>
        <v>0</v>
      </c>
      <c r="H140" t="str">
        <f>IF(A140="","",IF(AND(D140&gt;=75,E140&lt;40,G140&gt;=Parámetros!$B$15),"Crítico y eficaz",IF(AND(D140&gt;=55,E140&gt;=40,G140&gt;=Parámetros!$B$16),"Útil pero mal calibrado",IF(AND(E140&gt;=Parámetros!$B$17,D140&lt;55),"Redundante","Ornamental o fatigado"))))</f>
        <v>Ornamental o fatigado</v>
      </c>
      <c r="I140" t="str">
        <f>IF(A140="","",IF(E140&gt;=Parámetros!$B$18,"Alta",IF(E140&gt;=50,"Media","Baja")))</f>
        <v>Baja</v>
      </c>
      <c r="J140" t="str">
        <f t="shared" si="14"/>
        <v>Revisar valor o retirar</v>
      </c>
      <c r="K140">
        <f>'Catálogo de controles'!F140</f>
        <v>0</v>
      </c>
      <c r="L140">
        <f>'Catálogo de controles'!G140</f>
        <v>0</v>
      </c>
      <c r="M140">
        <f>'Catálogo de controles'!N140</f>
        <v>0</v>
      </c>
      <c r="N140">
        <f>'Catálogo de controles'!K140</f>
        <v>0</v>
      </c>
    </row>
    <row r="141" spans="1:14" x14ac:dyDescent="0.2">
      <c r="A141">
        <f>'Catálogo de controles'!A141</f>
        <v>0</v>
      </c>
      <c r="B141">
        <f>'Catálogo de controles'!B141</f>
        <v>0</v>
      </c>
      <c r="C141">
        <f>'Catálogo de controles'!C141</f>
        <v>0</v>
      </c>
      <c r="D141" s="6">
        <f>('Catálogo de controles'!F141/5*Parámetros!$B$4 + 'Catálogo de controles'!G141*Parámetros!$B$5 + 'Catálogo de controles'!H141/5*Parámetros!$B$6 + 'Catálogo de controles'!I141/5*Parámetros!$B$7 + 'Catálogo de controles'!J141/5*Parámetros!$B$8)/SUM(Parámetros!$B$4:$B$8)*100</f>
        <v>0</v>
      </c>
      <c r="E141" s="6">
        <f>(MIN('Catálogo de controles'!K141/20,1)*Parámetros!$B$9 + MIN('Catálogo de controles'!L141/25,1)*Parámetros!$B$10 + MIN('Catálogo de controles'!M141/100,1)*Parámetros!$B$11 + MIN('Catálogo de controles'!N141/5,1)*Parámetros!$B$12 + MIN('Catálogo de controles'!O141/12,1)*Parámetros!$B$13 + 'Catálogo de controles'!P141/5*Parámetros!$B$14)/SUM(Parámetros!$B$9:$B$14)*100</f>
        <v>0</v>
      </c>
      <c r="F141" s="6">
        <f t="shared" si="12"/>
        <v>0</v>
      </c>
      <c r="G141" s="6">
        <f t="shared" si="13"/>
        <v>0</v>
      </c>
      <c r="H141" t="str">
        <f>IF(A141="","",IF(AND(D141&gt;=75,E141&lt;40,G141&gt;=Parámetros!$B$15),"Crítico y eficaz",IF(AND(D141&gt;=55,E141&gt;=40,G141&gt;=Parámetros!$B$16),"Útil pero mal calibrado",IF(AND(E141&gt;=Parámetros!$B$17,D141&lt;55),"Redundante","Ornamental o fatigado"))))</f>
        <v>Ornamental o fatigado</v>
      </c>
      <c r="I141" t="str">
        <f>IF(A141="","",IF(E141&gt;=Parámetros!$B$18,"Alta",IF(E141&gt;=50,"Media","Baja")))</f>
        <v>Baja</v>
      </c>
      <c r="J141" t="str">
        <f t="shared" si="14"/>
        <v>Revisar valor o retirar</v>
      </c>
      <c r="K141">
        <f>'Catálogo de controles'!F141</f>
        <v>0</v>
      </c>
      <c r="L141">
        <f>'Catálogo de controles'!G141</f>
        <v>0</v>
      </c>
      <c r="M141">
        <f>'Catálogo de controles'!N141</f>
        <v>0</v>
      </c>
      <c r="N141">
        <f>'Catálogo de controles'!K141</f>
        <v>0</v>
      </c>
    </row>
    <row r="142" spans="1:14" x14ac:dyDescent="0.2">
      <c r="A142">
        <f>'Catálogo de controles'!A142</f>
        <v>0</v>
      </c>
      <c r="B142">
        <f>'Catálogo de controles'!B142</f>
        <v>0</v>
      </c>
      <c r="C142">
        <f>'Catálogo de controles'!C142</f>
        <v>0</v>
      </c>
      <c r="D142" s="6">
        <f>('Catálogo de controles'!F142/5*Parámetros!$B$4 + 'Catálogo de controles'!G142*Parámetros!$B$5 + 'Catálogo de controles'!H142/5*Parámetros!$B$6 + 'Catálogo de controles'!I142/5*Parámetros!$B$7 + 'Catálogo de controles'!J142/5*Parámetros!$B$8)/SUM(Parámetros!$B$4:$B$8)*100</f>
        <v>0</v>
      </c>
      <c r="E142" s="6">
        <f>(MIN('Catálogo de controles'!K142/20,1)*Parámetros!$B$9 + MIN('Catálogo de controles'!L142/25,1)*Parámetros!$B$10 + MIN('Catálogo de controles'!M142/100,1)*Parámetros!$B$11 + MIN('Catálogo de controles'!N142/5,1)*Parámetros!$B$12 + MIN('Catálogo de controles'!O142/12,1)*Parámetros!$B$13 + 'Catálogo de controles'!P142/5*Parámetros!$B$14)/SUM(Parámetros!$B$9:$B$14)*100</f>
        <v>0</v>
      </c>
      <c r="F142" s="6">
        <f t="shared" si="12"/>
        <v>0</v>
      </c>
      <c r="G142" s="6">
        <f t="shared" si="13"/>
        <v>0</v>
      </c>
      <c r="H142" t="str">
        <f>IF(A142="","",IF(AND(D142&gt;=75,E142&lt;40,G142&gt;=Parámetros!$B$15),"Crítico y eficaz",IF(AND(D142&gt;=55,E142&gt;=40,G142&gt;=Parámetros!$B$16),"Útil pero mal calibrado",IF(AND(E142&gt;=Parámetros!$B$17,D142&lt;55),"Redundante","Ornamental o fatigado"))))</f>
        <v>Ornamental o fatigado</v>
      </c>
      <c r="I142" t="str">
        <f>IF(A142="","",IF(E142&gt;=Parámetros!$B$18,"Alta",IF(E142&gt;=50,"Media","Baja")))</f>
        <v>Baja</v>
      </c>
      <c r="J142" t="str">
        <f t="shared" si="14"/>
        <v>Revisar valor o retirar</v>
      </c>
      <c r="K142">
        <f>'Catálogo de controles'!F142</f>
        <v>0</v>
      </c>
      <c r="L142">
        <f>'Catálogo de controles'!G142</f>
        <v>0</v>
      </c>
      <c r="M142">
        <f>'Catálogo de controles'!N142</f>
        <v>0</v>
      </c>
      <c r="N142">
        <f>'Catálogo de controles'!K142</f>
        <v>0</v>
      </c>
    </row>
    <row r="143" spans="1:14" x14ac:dyDescent="0.2">
      <c r="A143">
        <f>'Catálogo de controles'!A143</f>
        <v>0</v>
      </c>
      <c r="B143">
        <f>'Catálogo de controles'!B143</f>
        <v>0</v>
      </c>
      <c r="C143">
        <f>'Catálogo de controles'!C143</f>
        <v>0</v>
      </c>
      <c r="D143" s="6">
        <f>('Catálogo de controles'!F143/5*Parámetros!$B$4 + 'Catálogo de controles'!G143*Parámetros!$B$5 + 'Catálogo de controles'!H143/5*Parámetros!$B$6 + 'Catálogo de controles'!I143/5*Parámetros!$B$7 + 'Catálogo de controles'!J143/5*Parámetros!$B$8)/SUM(Parámetros!$B$4:$B$8)*100</f>
        <v>0</v>
      </c>
      <c r="E143" s="6">
        <f>(MIN('Catálogo de controles'!K143/20,1)*Parámetros!$B$9 + MIN('Catálogo de controles'!L143/25,1)*Parámetros!$B$10 + MIN('Catálogo de controles'!M143/100,1)*Parámetros!$B$11 + MIN('Catálogo de controles'!N143/5,1)*Parámetros!$B$12 + MIN('Catálogo de controles'!O143/12,1)*Parámetros!$B$13 + 'Catálogo de controles'!P143/5*Parámetros!$B$14)/SUM(Parámetros!$B$9:$B$14)*100</f>
        <v>0</v>
      </c>
      <c r="F143" s="6">
        <f t="shared" si="12"/>
        <v>0</v>
      </c>
      <c r="G143" s="6">
        <f t="shared" si="13"/>
        <v>0</v>
      </c>
      <c r="H143" t="str">
        <f>IF(A143="","",IF(AND(D143&gt;=75,E143&lt;40,G143&gt;=Parámetros!$B$15),"Crítico y eficaz",IF(AND(D143&gt;=55,E143&gt;=40,G143&gt;=Parámetros!$B$16),"Útil pero mal calibrado",IF(AND(E143&gt;=Parámetros!$B$17,D143&lt;55),"Redundante","Ornamental o fatigado"))))</f>
        <v>Ornamental o fatigado</v>
      </c>
      <c r="I143" t="str">
        <f>IF(A143="","",IF(E143&gt;=Parámetros!$B$18,"Alta",IF(E143&gt;=50,"Media","Baja")))</f>
        <v>Baja</v>
      </c>
      <c r="J143" t="str">
        <f t="shared" si="14"/>
        <v>Revisar valor o retirar</v>
      </c>
      <c r="K143">
        <f>'Catálogo de controles'!F143</f>
        <v>0</v>
      </c>
      <c r="L143">
        <f>'Catálogo de controles'!G143</f>
        <v>0</v>
      </c>
      <c r="M143">
        <f>'Catálogo de controles'!N143</f>
        <v>0</v>
      </c>
      <c r="N143">
        <f>'Catálogo de controles'!K143</f>
        <v>0</v>
      </c>
    </row>
    <row r="144" spans="1:14" x14ac:dyDescent="0.2">
      <c r="A144">
        <f>'Catálogo de controles'!A144</f>
        <v>0</v>
      </c>
      <c r="B144">
        <f>'Catálogo de controles'!B144</f>
        <v>0</v>
      </c>
      <c r="C144">
        <f>'Catálogo de controles'!C144</f>
        <v>0</v>
      </c>
      <c r="D144" s="6">
        <f>('Catálogo de controles'!F144/5*Parámetros!$B$4 + 'Catálogo de controles'!G144*Parámetros!$B$5 + 'Catálogo de controles'!H144/5*Parámetros!$B$6 + 'Catálogo de controles'!I144/5*Parámetros!$B$7 + 'Catálogo de controles'!J144/5*Parámetros!$B$8)/SUM(Parámetros!$B$4:$B$8)*100</f>
        <v>0</v>
      </c>
      <c r="E144" s="6">
        <f>(MIN('Catálogo de controles'!K144/20,1)*Parámetros!$B$9 + MIN('Catálogo de controles'!L144/25,1)*Parámetros!$B$10 + MIN('Catálogo de controles'!M144/100,1)*Parámetros!$B$11 + MIN('Catálogo de controles'!N144/5,1)*Parámetros!$B$12 + MIN('Catálogo de controles'!O144/12,1)*Parámetros!$B$13 + 'Catálogo de controles'!P144/5*Parámetros!$B$14)/SUM(Parámetros!$B$9:$B$14)*100</f>
        <v>0</v>
      </c>
      <c r="F144" s="6">
        <f t="shared" si="12"/>
        <v>0</v>
      </c>
      <c r="G144" s="6">
        <f t="shared" si="13"/>
        <v>0</v>
      </c>
      <c r="H144" t="str">
        <f>IF(A144="","",IF(AND(D144&gt;=75,E144&lt;40,G144&gt;=Parámetros!$B$15),"Crítico y eficaz",IF(AND(D144&gt;=55,E144&gt;=40,G144&gt;=Parámetros!$B$16),"Útil pero mal calibrado",IF(AND(E144&gt;=Parámetros!$B$17,D144&lt;55),"Redundante","Ornamental o fatigado"))))</f>
        <v>Ornamental o fatigado</v>
      </c>
      <c r="I144" t="str">
        <f>IF(A144="","",IF(E144&gt;=Parámetros!$B$18,"Alta",IF(E144&gt;=50,"Media","Baja")))</f>
        <v>Baja</v>
      </c>
      <c r="J144" t="str">
        <f t="shared" si="14"/>
        <v>Revisar valor o retirar</v>
      </c>
      <c r="K144">
        <f>'Catálogo de controles'!F144</f>
        <v>0</v>
      </c>
      <c r="L144">
        <f>'Catálogo de controles'!G144</f>
        <v>0</v>
      </c>
      <c r="M144">
        <f>'Catálogo de controles'!N144</f>
        <v>0</v>
      </c>
      <c r="N144">
        <f>'Catálogo de controles'!K144</f>
        <v>0</v>
      </c>
    </row>
    <row r="145" spans="1:14" x14ac:dyDescent="0.2">
      <c r="A145">
        <f>'Catálogo de controles'!A145</f>
        <v>0</v>
      </c>
      <c r="B145">
        <f>'Catálogo de controles'!B145</f>
        <v>0</v>
      </c>
      <c r="C145">
        <f>'Catálogo de controles'!C145</f>
        <v>0</v>
      </c>
      <c r="D145" s="6">
        <f>('Catálogo de controles'!F145/5*Parámetros!$B$4 + 'Catálogo de controles'!G145*Parámetros!$B$5 + 'Catálogo de controles'!H145/5*Parámetros!$B$6 + 'Catálogo de controles'!I145/5*Parámetros!$B$7 + 'Catálogo de controles'!J145/5*Parámetros!$B$8)/SUM(Parámetros!$B$4:$B$8)*100</f>
        <v>0</v>
      </c>
      <c r="E145" s="6">
        <f>(MIN('Catálogo de controles'!K145/20,1)*Parámetros!$B$9 + MIN('Catálogo de controles'!L145/25,1)*Parámetros!$B$10 + MIN('Catálogo de controles'!M145/100,1)*Parámetros!$B$11 + MIN('Catálogo de controles'!N145/5,1)*Parámetros!$B$12 + MIN('Catálogo de controles'!O145/12,1)*Parámetros!$B$13 + 'Catálogo de controles'!P145/5*Parámetros!$B$14)/SUM(Parámetros!$B$9:$B$14)*100</f>
        <v>0</v>
      </c>
      <c r="F145" s="6">
        <f t="shared" si="12"/>
        <v>0</v>
      </c>
      <c r="G145" s="6">
        <f t="shared" si="13"/>
        <v>0</v>
      </c>
      <c r="H145" t="str">
        <f>IF(A145="","",IF(AND(D145&gt;=75,E145&lt;40,G145&gt;=Parámetros!$B$15),"Crítico y eficaz",IF(AND(D145&gt;=55,E145&gt;=40,G145&gt;=Parámetros!$B$16),"Útil pero mal calibrado",IF(AND(E145&gt;=Parámetros!$B$17,D145&lt;55),"Redundante","Ornamental o fatigado"))))</f>
        <v>Ornamental o fatigado</v>
      </c>
      <c r="I145" t="str">
        <f>IF(A145="","",IF(E145&gt;=Parámetros!$B$18,"Alta",IF(E145&gt;=50,"Media","Baja")))</f>
        <v>Baja</v>
      </c>
      <c r="J145" t="str">
        <f t="shared" si="14"/>
        <v>Revisar valor o retirar</v>
      </c>
      <c r="K145">
        <f>'Catálogo de controles'!F145</f>
        <v>0</v>
      </c>
      <c r="L145">
        <f>'Catálogo de controles'!G145</f>
        <v>0</v>
      </c>
      <c r="M145">
        <f>'Catálogo de controles'!N145</f>
        <v>0</v>
      </c>
      <c r="N145">
        <f>'Catálogo de controles'!K145</f>
        <v>0</v>
      </c>
    </row>
    <row r="146" spans="1:14" x14ac:dyDescent="0.2">
      <c r="A146">
        <f>'Catálogo de controles'!A146</f>
        <v>0</v>
      </c>
      <c r="B146">
        <f>'Catálogo de controles'!B146</f>
        <v>0</v>
      </c>
      <c r="C146">
        <f>'Catálogo de controles'!C146</f>
        <v>0</v>
      </c>
      <c r="D146" s="6">
        <f>('Catálogo de controles'!F146/5*Parámetros!$B$4 + 'Catálogo de controles'!G146*Parámetros!$B$5 + 'Catálogo de controles'!H146/5*Parámetros!$B$6 + 'Catálogo de controles'!I146/5*Parámetros!$B$7 + 'Catálogo de controles'!J146/5*Parámetros!$B$8)/SUM(Parámetros!$B$4:$B$8)*100</f>
        <v>0</v>
      </c>
      <c r="E146" s="6">
        <f>(MIN('Catálogo de controles'!K146/20,1)*Parámetros!$B$9 + MIN('Catálogo de controles'!L146/25,1)*Parámetros!$B$10 + MIN('Catálogo de controles'!M146/100,1)*Parámetros!$B$11 + MIN('Catálogo de controles'!N146/5,1)*Parámetros!$B$12 + MIN('Catálogo de controles'!O146/12,1)*Parámetros!$B$13 + 'Catálogo de controles'!P146/5*Parámetros!$B$14)/SUM(Parámetros!$B$9:$B$14)*100</f>
        <v>0</v>
      </c>
      <c r="F146" s="6">
        <f t="shared" si="12"/>
        <v>0</v>
      </c>
      <c r="G146" s="6">
        <f t="shared" si="13"/>
        <v>0</v>
      </c>
      <c r="H146" t="str">
        <f>IF(A146="","",IF(AND(D146&gt;=75,E146&lt;40,G146&gt;=Parámetros!$B$15),"Crítico y eficaz",IF(AND(D146&gt;=55,E146&gt;=40,G146&gt;=Parámetros!$B$16),"Útil pero mal calibrado",IF(AND(E146&gt;=Parámetros!$B$17,D146&lt;55),"Redundante","Ornamental o fatigado"))))</f>
        <v>Ornamental o fatigado</v>
      </c>
      <c r="I146" t="str">
        <f>IF(A146="","",IF(E146&gt;=Parámetros!$B$18,"Alta",IF(E146&gt;=50,"Media","Baja")))</f>
        <v>Baja</v>
      </c>
      <c r="J146" t="str">
        <f t="shared" si="14"/>
        <v>Revisar valor o retirar</v>
      </c>
      <c r="K146">
        <f>'Catálogo de controles'!F146</f>
        <v>0</v>
      </c>
      <c r="L146">
        <f>'Catálogo de controles'!G146</f>
        <v>0</v>
      </c>
      <c r="M146">
        <f>'Catálogo de controles'!N146</f>
        <v>0</v>
      </c>
      <c r="N146">
        <f>'Catálogo de controles'!K146</f>
        <v>0</v>
      </c>
    </row>
    <row r="147" spans="1:14" x14ac:dyDescent="0.2">
      <c r="A147">
        <f>'Catálogo de controles'!A147</f>
        <v>0</v>
      </c>
      <c r="B147">
        <f>'Catálogo de controles'!B147</f>
        <v>0</v>
      </c>
      <c r="C147">
        <f>'Catálogo de controles'!C147</f>
        <v>0</v>
      </c>
      <c r="D147" s="6">
        <f>('Catálogo de controles'!F147/5*Parámetros!$B$4 + 'Catálogo de controles'!G147*Parámetros!$B$5 + 'Catálogo de controles'!H147/5*Parámetros!$B$6 + 'Catálogo de controles'!I147/5*Parámetros!$B$7 + 'Catálogo de controles'!J147/5*Parámetros!$B$8)/SUM(Parámetros!$B$4:$B$8)*100</f>
        <v>0</v>
      </c>
      <c r="E147" s="6">
        <f>(MIN('Catálogo de controles'!K147/20,1)*Parámetros!$B$9 + MIN('Catálogo de controles'!L147/25,1)*Parámetros!$B$10 + MIN('Catálogo de controles'!M147/100,1)*Parámetros!$B$11 + MIN('Catálogo de controles'!N147/5,1)*Parámetros!$B$12 + MIN('Catálogo de controles'!O147/12,1)*Parámetros!$B$13 + 'Catálogo de controles'!P147/5*Parámetros!$B$14)/SUM(Parámetros!$B$9:$B$14)*100</f>
        <v>0</v>
      </c>
      <c r="F147" s="6">
        <f t="shared" si="12"/>
        <v>0</v>
      </c>
      <c r="G147" s="6">
        <f t="shared" si="13"/>
        <v>0</v>
      </c>
      <c r="H147" t="str">
        <f>IF(A147="","",IF(AND(D147&gt;=75,E147&lt;40,G147&gt;=Parámetros!$B$15),"Crítico y eficaz",IF(AND(D147&gt;=55,E147&gt;=40,G147&gt;=Parámetros!$B$16),"Útil pero mal calibrado",IF(AND(E147&gt;=Parámetros!$B$17,D147&lt;55),"Redundante","Ornamental o fatigado"))))</f>
        <v>Ornamental o fatigado</v>
      </c>
      <c r="I147" t="str">
        <f>IF(A147="","",IF(E147&gt;=Parámetros!$B$18,"Alta",IF(E147&gt;=50,"Media","Baja")))</f>
        <v>Baja</v>
      </c>
      <c r="J147" t="str">
        <f t="shared" si="14"/>
        <v>Revisar valor o retirar</v>
      </c>
      <c r="K147">
        <f>'Catálogo de controles'!F147</f>
        <v>0</v>
      </c>
      <c r="L147">
        <f>'Catálogo de controles'!G147</f>
        <v>0</v>
      </c>
      <c r="M147">
        <f>'Catálogo de controles'!N147</f>
        <v>0</v>
      </c>
      <c r="N147">
        <f>'Catálogo de controles'!K147</f>
        <v>0</v>
      </c>
    </row>
    <row r="148" spans="1:14" x14ac:dyDescent="0.2">
      <c r="A148">
        <f>'Catálogo de controles'!A148</f>
        <v>0</v>
      </c>
      <c r="B148">
        <f>'Catálogo de controles'!B148</f>
        <v>0</v>
      </c>
      <c r="C148">
        <f>'Catálogo de controles'!C148</f>
        <v>0</v>
      </c>
      <c r="D148" s="6">
        <f>('Catálogo de controles'!F148/5*Parámetros!$B$4 + 'Catálogo de controles'!G148*Parámetros!$B$5 + 'Catálogo de controles'!H148/5*Parámetros!$B$6 + 'Catálogo de controles'!I148/5*Parámetros!$B$7 + 'Catálogo de controles'!J148/5*Parámetros!$B$8)/SUM(Parámetros!$B$4:$B$8)*100</f>
        <v>0</v>
      </c>
      <c r="E148" s="6">
        <f>(MIN('Catálogo de controles'!K148/20,1)*Parámetros!$B$9 + MIN('Catálogo de controles'!L148/25,1)*Parámetros!$B$10 + MIN('Catálogo de controles'!M148/100,1)*Parámetros!$B$11 + MIN('Catálogo de controles'!N148/5,1)*Parámetros!$B$12 + MIN('Catálogo de controles'!O148/12,1)*Parámetros!$B$13 + 'Catálogo de controles'!P148/5*Parámetros!$B$14)/SUM(Parámetros!$B$9:$B$14)*100</f>
        <v>0</v>
      </c>
      <c r="F148" s="6">
        <f t="shared" si="12"/>
        <v>0</v>
      </c>
      <c r="G148" s="6">
        <f t="shared" si="13"/>
        <v>0</v>
      </c>
      <c r="H148" t="str">
        <f>IF(A148="","",IF(AND(D148&gt;=75,E148&lt;40,G148&gt;=Parámetros!$B$15),"Crítico y eficaz",IF(AND(D148&gt;=55,E148&gt;=40,G148&gt;=Parámetros!$B$16),"Útil pero mal calibrado",IF(AND(E148&gt;=Parámetros!$B$17,D148&lt;55),"Redundante","Ornamental o fatigado"))))</f>
        <v>Ornamental o fatigado</v>
      </c>
      <c r="I148" t="str">
        <f>IF(A148="","",IF(E148&gt;=Parámetros!$B$18,"Alta",IF(E148&gt;=50,"Media","Baja")))</f>
        <v>Baja</v>
      </c>
      <c r="J148" t="str">
        <f t="shared" si="14"/>
        <v>Revisar valor o retirar</v>
      </c>
      <c r="K148">
        <f>'Catálogo de controles'!F148</f>
        <v>0</v>
      </c>
      <c r="L148">
        <f>'Catálogo de controles'!G148</f>
        <v>0</v>
      </c>
      <c r="M148">
        <f>'Catálogo de controles'!N148</f>
        <v>0</v>
      </c>
      <c r="N148">
        <f>'Catálogo de controles'!K148</f>
        <v>0</v>
      </c>
    </row>
    <row r="149" spans="1:14" x14ac:dyDescent="0.2">
      <c r="A149">
        <f>'Catálogo de controles'!A149</f>
        <v>0</v>
      </c>
      <c r="B149">
        <f>'Catálogo de controles'!B149</f>
        <v>0</v>
      </c>
      <c r="C149">
        <f>'Catálogo de controles'!C149</f>
        <v>0</v>
      </c>
      <c r="D149" s="6">
        <f>('Catálogo de controles'!F149/5*Parámetros!$B$4 + 'Catálogo de controles'!G149*Parámetros!$B$5 + 'Catálogo de controles'!H149/5*Parámetros!$B$6 + 'Catálogo de controles'!I149/5*Parámetros!$B$7 + 'Catálogo de controles'!J149/5*Parámetros!$B$8)/SUM(Parámetros!$B$4:$B$8)*100</f>
        <v>0</v>
      </c>
      <c r="E149" s="6">
        <f>(MIN('Catálogo de controles'!K149/20,1)*Parámetros!$B$9 + MIN('Catálogo de controles'!L149/25,1)*Parámetros!$B$10 + MIN('Catálogo de controles'!M149/100,1)*Parámetros!$B$11 + MIN('Catálogo de controles'!N149/5,1)*Parámetros!$B$12 + MIN('Catálogo de controles'!O149/12,1)*Parámetros!$B$13 + 'Catálogo de controles'!P149/5*Parámetros!$B$14)/SUM(Parámetros!$B$9:$B$14)*100</f>
        <v>0</v>
      </c>
      <c r="F149" s="6">
        <f t="shared" si="12"/>
        <v>0</v>
      </c>
      <c r="G149" s="6">
        <f t="shared" si="13"/>
        <v>0</v>
      </c>
      <c r="H149" t="str">
        <f>IF(A149="","",IF(AND(D149&gt;=75,E149&lt;40,G149&gt;=Parámetros!$B$15),"Crítico y eficaz",IF(AND(D149&gt;=55,E149&gt;=40,G149&gt;=Parámetros!$B$16),"Útil pero mal calibrado",IF(AND(E149&gt;=Parámetros!$B$17,D149&lt;55),"Redundante","Ornamental o fatigado"))))</f>
        <v>Ornamental o fatigado</v>
      </c>
      <c r="I149" t="str">
        <f>IF(A149="","",IF(E149&gt;=Parámetros!$B$18,"Alta",IF(E149&gt;=50,"Media","Baja")))</f>
        <v>Baja</v>
      </c>
      <c r="J149" t="str">
        <f t="shared" si="14"/>
        <v>Revisar valor o retirar</v>
      </c>
      <c r="K149">
        <f>'Catálogo de controles'!F149</f>
        <v>0</v>
      </c>
      <c r="L149">
        <f>'Catálogo de controles'!G149</f>
        <v>0</v>
      </c>
      <c r="M149">
        <f>'Catálogo de controles'!N149</f>
        <v>0</v>
      </c>
      <c r="N149">
        <f>'Catálogo de controles'!K149</f>
        <v>0</v>
      </c>
    </row>
    <row r="150" spans="1:14" x14ac:dyDescent="0.2">
      <c r="A150">
        <f>'Catálogo de controles'!A150</f>
        <v>0</v>
      </c>
      <c r="B150">
        <f>'Catálogo de controles'!B150</f>
        <v>0</v>
      </c>
      <c r="C150">
        <f>'Catálogo de controles'!C150</f>
        <v>0</v>
      </c>
      <c r="D150" s="6">
        <f>('Catálogo de controles'!F150/5*Parámetros!$B$4 + 'Catálogo de controles'!G150*Parámetros!$B$5 + 'Catálogo de controles'!H150/5*Parámetros!$B$6 + 'Catálogo de controles'!I150/5*Parámetros!$B$7 + 'Catálogo de controles'!J150/5*Parámetros!$B$8)/SUM(Parámetros!$B$4:$B$8)*100</f>
        <v>0</v>
      </c>
      <c r="E150" s="6">
        <f>(MIN('Catálogo de controles'!K150/20,1)*Parámetros!$B$9 + MIN('Catálogo de controles'!L150/25,1)*Parámetros!$B$10 + MIN('Catálogo de controles'!M150/100,1)*Parámetros!$B$11 + MIN('Catálogo de controles'!N150/5,1)*Parámetros!$B$12 + MIN('Catálogo de controles'!O150/12,1)*Parámetros!$B$13 + 'Catálogo de controles'!P150/5*Parámetros!$B$14)/SUM(Parámetros!$B$9:$B$14)*100</f>
        <v>0</v>
      </c>
      <c r="F150" s="6">
        <f t="shared" si="12"/>
        <v>0</v>
      </c>
      <c r="G150" s="6">
        <f t="shared" si="13"/>
        <v>0</v>
      </c>
      <c r="H150" t="str">
        <f>IF(A150="","",IF(AND(D150&gt;=75,E150&lt;40,G150&gt;=Parámetros!$B$15),"Crítico y eficaz",IF(AND(D150&gt;=55,E150&gt;=40,G150&gt;=Parámetros!$B$16),"Útil pero mal calibrado",IF(AND(E150&gt;=Parámetros!$B$17,D150&lt;55),"Redundante","Ornamental o fatigado"))))</f>
        <v>Ornamental o fatigado</v>
      </c>
      <c r="I150" t="str">
        <f>IF(A150="","",IF(E150&gt;=Parámetros!$B$18,"Alta",IF(E150&gt;=50,"Media","Baja")))</f>
        <v>Baja</v>
      </c>
      <c r="J150" t="str">
        <f t="shared" si="14"/>
        <v>Revisar valor o retirar</v>
      </c>
      <c r="K150">
        <f>'Catálogo de controles'!F150</f>
        <v>0</v>
      </c>
      <c r="L150">
        <f>'Catálogo de controles'!G150</f>
        <v>0</v>
      </c>
      <c r="M150">
        <f>'Catálogo de controles'!N150</f>
        <v>0</v>
      </c>
      <c r="N150">
        <f>'Catálogo de controles'!K150</f>
        <v>0</v>
      </c>
    </row>
    <row r="151" spans="1:14" x14ac:dyDescent="0.2">
      <c r="A151">
        <f>'Catálogo de controles'!A151</f>
        <v>0</v>
      </c>
      <c r="B151">
        <f>'Catálogo de controles'!B151</f>
        <v>0</v>
      </c>
      <c r="C151">
        <f>'Catálogo de controles'!C151</f>
        <v>0</v>
      </c>
      <c r="D151" s="6">
        <f>('Catálogo de controles'!F151/5*Parámetros!$B$4 + 'Catálogo de controles'!G151*Parámetros!$B$5 + 'Catálogo de controles'!H151/5*Parámetros!$B$6 + 'Catálogo de controles'!I151/5*Parámetros!$B$7 + 'Catálogo de controles'!J151/5*Parámetros!$B$8)/SUM(Parámetros!$B$4:$B$8)*100</f>
        <v>0</v>
      </c>
      <c r="E151" s="6">
        <f>(MIN('Catálogo de controles'!K151/20,1)*Parámetros!$B$9 + MIN('Catálogo de controles'!L151/25,1)*Parámetros!$B$10 + MIN('Catálogo de controles'!M151/100,1)*Parámetros!$B$11 + MIN('Catálogo de controles'!N151/5,1)*Parámetros!$B$12 + MIN('Catálogo de controles'!O151/12,1)*Parámetros!$B$13 + 'Catálogo de controles'!P151/5*Parámetros!$B$14)/SUM(Parámetros!$B$9:$B$14)*100</f>
        <v>0</v>
      </c>
      <c r="F151" s="6">
        <f t="shared" si="12"/>
        <v>0</v>
      </c>
      <c r="G151" s="6">
        <f t="shared" si="13"/>
        <v>0</v>
      </c>
      <c r="H151" t="str">
        <f>IF(A151="","",IF(AND(D151&gt;=75,E151&lt;40,G151&gt;=Parámetros!$B$15),"Crítico y eficaz",IF(AND(D151&gt;=55,E151&gt;=40,G151&gt;=Parámetros!$B$16),"Útil pero mal calibrado",IF(AND(E151&gt;=Parámetros!$B$17,D151&lt;55),"Redundante","Ornamental o fatigado"))))</f>
        <v>Ornamental o fatigado</v>
      </c>
      <c r="I151" t="str">
        <f>IF(A151="","",IF(E151&gt;=Parámetros!$B$18,"Alta",IF(E151&gt;=50,"Media","Baja")))</f>
        <v>Baja</v>
      </c>
      <c r="J151" t="str">
        <f t="shared" si="14"/>
        <v>Revisar valor o retirar</v>
      </c>
      <c r="K151">
        <f>'Catálogo de controles'!F151</f>
        <v>0</v>
      </c>
      <c r="L151">
        <f>'Catálogo de controles'!G151</f>
        <v>0</v>
      </c>
      <c r="M151">
        <f>'Catálogo de controles'!N151</f>
        <v>0</v>
      </c>
      <c r="N151">
        <f>'Catálogo de controles'!K151</f>
        <v>0</v>
      </c>
    </row>
    <row r="152" spans="1:14" x14ac:dyDescent="0.2">
      <c r="A152">
        <f>'Catálogo de controles'!A152</f>
        <v>0</v>
      </c>
      <c r="B152">
        <f>'Catálogo de controles'!B152</f>
        <v>0</v>
      </c>
      <c r="C152">
        <f>'Catálogo de controles'!C152</f>
        <v>0</v>
      </c>
      <c r="D152" s="6">
        <f>('Catálogo de controles'!F152/5*Parámetros!$B$4 + 'Catálogo de controles'!G152*Parámetros!$B$5 + 'Catálogo de controles'!H152/5*Parámetros!$B$6 + 'Catálogo de controles'!I152/5*Parámetros!$B$7 + 'Catálogo de controles'!J152/5*Parámetros!$B$8)/SUM(Parámetros!$B$4:$B$8)*100</f>
        <v>0</v>
      </c>
      <c r="E152" s="6">
        <f>(MIN('Catálogo de controles'!K152/20,1)*Parámetros!$B$9 + MIN('Catálogo de controles'!L152/25,1)*Parámetros!$B$10 + MIN('Catálogo de controles'!M152/100,1)*Parámetros!$B$11 + MIN('Catálogo de controles'!N152/5,1)*Parámetros!$B$12 + MIN('Catálogo de controles'!O152/12,1)*Parámetros!$B$13 + 'Catálogo de controles'!P152/5*Parámetros!$B$14)/SUM(Parámetros!$B$9:$B$14)*100</f>
        <v>0</v>
      </c>
      <c r="F152" s="6">
        <f t="shared" si="12"/>
        <v>0</v>
      </c>
      <c r="G152" s="6">
        <f t="shared" si="13"/>
        <v>0</v>
      </c>
      <c r="H152" t="str">
        <f>IF(A152="","",IF(AND(D152&gt;=75,E152&lt;40,G152&gt;=Parámetros!$B$15),"Crítico y eficaz",IF(AND(D152&gt;=55,E152&gt;=40,G152&gt;=Parámetros!$B$16),"Útil pero mal calibrado",IF(AND(E152&gt;=Parámetros!$B$17,D152&lt;55),"Redundante","Ornamental o fatigado"))))</f>
        <v>Ornamental o fatigado</v>
      </c>
      <c r="I152" t="str">
        <f>IF(A152="","",IF(E152&gt;=Parámetros!$B$18,"Alta",IF(E152&gt;=50,"Media","Baja")))</f>
        <v>Baja</v>
      </c>
      <c r="J152" t="str">
        <f t="shared" si="14"/>
        <v>Revisar valor o retirar</v>
      </c>
      <c r="K152">
        <f>'Catálogo de controles'!F152</f>
        <v>0</v>
      </c>
      <c r="L152">
        <f>'Catálogo de controles'!G152</f>
        <v>0</v>
      </c>
      <c r="M152">
        <f>'Catálogo de controles'!N152</f>
        <v>0</v>
      </c>
      <c r="N152">
        <f>'Catálogo de controles'!K152</f>
        <v>0</v>
      </c>
    </row>
    <row r="153" spans="1:14" x14ac:dyDescent="0.2">
      <c r="A153">
        <f>'Catálogo de controles'!A153</f>
        <v>0</v>
      </c>
      <c r="B153">
        <f>'Catálogo de controles'!B153</f>
        <v>0</v>
      </c>
      <c r="C153">
        <f>'Catálogo de controles'!C153</f>
        <v>0</v>
      </c>
      <c r="D153" s="6">
        <f>('Catálogo de controles'!F153/5*Parámetros!$B$4 + 'Catálogo de controles'!G153*Parámetros!$B$5 + 'Catálogo de controles'!H153/5*Parámetros!$B$6 + 'Catálogo de controles'!I153/5*Parámetros!$B$7 + 'Catálogo de controles'!J153/5*Parámetros!$B$8)/SUM(Parámetros!$B$4:$B$8)*100</f>
        <v>0</v>
      </c>
      <c r="E153" s="6">
        <f>(MIN('Catálogo de controles'!K153/20,1)*Parámetros!$B$9 + MIN('Catálogo de controles'!L153/25,1)*Parámetros!$B$10 + MIN('Catálogo de controles'!M153/100,1)*Parámetros!$B$11 + MIN('Catálogo de controles'!N153/5,1)*Parámetros!$B$12 + MIN('Catálogo de controles'!O153/12,1)*Parámetros!$B$13 + 'Catálogo de controles'!P153/5*Parámetros!$B$14)/SUM(Parámetros!$B$9:$B$14)*100</f>
        <v>0</v>
      </c>
      <c r="F153" s="6">
        <f t="shared" si="12"/>
        <v>0</v>
      </c>
      <c r="G153" s="6">
        <f t="shared" si="13"/>
        <v>0</v>
      </c>
      <c r="H153" t="str">
        <f>IF(A153="","",IF(AND(D153&gt;=75,E153&lt;40,G153&gt;=Parámetros!$B$15),"Crítico y eficaz",IF(AND(D153&gt;=55,E153&gt;=40,G153&gt;=Parámetros!$B$16),"Útil pero mal calibrado",IF(AND(E153&gt;=Parámetros!$B$17,D153&lt;55),"Redundante","Ornamental o fatigado"))))</f>
        <v>Ornamental o fatigado</v>
      </c>
      <c r="I153" t="str">
        <f>IF(A153="","",IF(E153&gt;=Parámetros!$B$18,"Alta",IF(E153&gt;=50,"Media","Baja")))</f>
        <v>Baja</v>
      </c>
      <c r="J153" t="str">
        <f t="shared" si="14"/>
        <v>Revisar valor o retirar</v>
      </c>
      <c r="K153">
        <f>'Catálogo de controles'!F153</f>
        <v>0</v>
      </c>
      <c r="L153">
        <f>'Catálogo de controles'!G153</f>
        <v>0</v>
      </c>
      <c r="M153">
        <f>'Catálogo de controles'!N153</f>
        <v>0</v>
      </c>
      <c r="N153">
        <f>'Catálogo de controles'!K153</f>
        <v>0</v>
      </c>
    </row>
    <row r="154" spans="1:14" x14ac:dyDescent="0.2">
      <c r="A154">
        <f>'Catálogo de controles'!A154</f>
        <v>0</v>
      </c>
      <c r="B154">
        <f>'Catálogo de controles'!B154</f>
        <v>0</v>
      </c>
      <c r="C154">
        <f>'Catálogo de controles'!C154</f>
        <v>0</v>
      </c>
      <c r="D154" s="6">
        <f>('Catálogo de controles'!F154/5*Parámetros!$B$4 + 'Catálogo de controles'!G154*Parámetros!$B$5 + 'Catálogo de controles'!H154/5*Parámetros!$B$6 + 'Catálogo de controles'!I154/5*Parámetros!$B$7 + 'Catálogo de controles'!J154/5*Parámetros!$B$8)/SUM(Parámetros!$B$4:$B$8)*100</f>
        <v>0</v>
      </c>
      <c r="E154" s="6">
        <f>(MIN('Catálogo de controles'!K154/20,1)*Parámetros!$B$9 + MIN('Catálogo de controles'!L154/25,1)*Parámetros!$B$10 + MIN('Catálogo de controles'!M154/100,1)*Parámetros!$B$11 + MIN('Catálogo de controles'!N154/5,1)*Parámetros!$B$12 + MIN('Catálogo de controles'!O154/12,1)*Parámetros!$B$13 + 'Catálogo de controles'!P154/5*Parámetros!$B$14)/SUM(Parámetros!$B$9:$B$14)*100</f>
        <v>0</v>
      </c>
      <c r="F154" s="6">
        <f t="shared" si="12"/>
        <v>0</v>
      </c>
      <c r="G154" s="6">
        <f t="shared" si="13"/>
        <v>0</v>
      </c>
      <c r="H154" t="str">
        <f>IF(A154="","",IF(AND(D154&gt;=75,E154&lt;40,G154&gt;=Parámetros!$B$15),"Crítico y eficaz",IF(AND(D154&gt;=55,E154&gt;=40,G154&gt;=Parámetros!$B$16),"Útil pero mal calibrado",IF(AND(E154&gt;=Parámetros!$B$17,D154&lt;55),"Redundante","Ornamental o fatigado"))))</f>
        <v>Ornamental o fatigado</v>
      </c>
      <c r="I154" t="str">
        <f>IF(A154="","",IF(E154&gt;=Parámetros!$B$18,"Alta",IF(E154&gt;=50,"Media","Baja")))</f>
        <v>Baja</v>
      </c>
      <c r="J154" t="str">
        <f t="shared" si="14"/>
        <v>Revisar valor o retirar</v>
      </c>
      <c r="K154">
        <f>'Catálogo de controles'!F154</f>
        <v>0</v>
      </c>
      <c r="L154">
        <f>'Catálogo de controles'!G154</f>
        <v>0</v>
      </c>
      <c r="M154">
        <f>'Catálogo de controles'!N154</f>
        <v>0</v>
      </c>
      <c r="N154">
        <f>'Catálogo de controles'!K154</f>
        <v>0</v>
      </c>
    </row>
    <row r="155" spans="1:14" x14ac:dyDescent="0.2">
      <c r="A155">
        <f>'Catálogo de controles'!A155</f>
        <v>0</v>
      </c>
      <c r="B155">
        <f>'Catálogo de controles'!B155</f>
        <v>0</v>
      </c>
      <c r="C155">
        <f>'Catálogo de controles'!C155</f>
        <v>0</v>
      </c>
      <c r="D155" s="6">
        <f>('Catálogo de controles'!F155/5*Parámetros!$B$4 + 'Catálogo de controles'!G155*Parámetros!$B$5 + 'Catálogo de controles'!H155/5*Parámetros!$B$6 + 'Catálogo de controles'!I155/5*Parámetros!$B$7 + 'Catálogo de controles'!J155/5*Parámetros!$B$8)/SUM(Parámetros!$B$4:$B$8)*100</f>
        <v>0</v>
      </c>
      <c r="E155" s="6">
        <f>(MIN('Catálogo de controles'!K155/20,1)*Parámetros!$B$9 + MIN('Catálogo de controles'!L155/25,1)*Parámetros!$B$10 + MIN('Catálogo de controles'!M155/100,1)*Parámetros!$B$11 + MIN('Catálogo de controles'!N155/5,1)*Parámetros!$B$12 + MIN('Catálogo de controles'!O155/12,1)*Parámetros!$B$13 + 'Catálogo de controles'!P155/5*Parámetros!$B$14)/SUM(Parámetros!$B$9:$B$14)*100</f>
        <v>0</v>
      </c>
      <c r="F155" s="6">
        <f t="shared" si="12"/>
        <v>0</v>
      </c>
      <c r="G155" s="6">
        <f t="shared" si="13"/>
        <v>0</v>
      </c>
      <c r="H155" t="str">
        <f>IF(A155="","",IF(AND(D155&gt;=75,E155&lt;40,G155&gt;=Parámetros!$B$15),"Crítico y eficaz",IF(AND(D155&gt;=55,E155&gt;=40,G155&gt;=Parámetros!$B$16),"Útil pero mal calibrado",IF(AND(E155&gt;=Parámetros!$B$17,D155&lt;55),"Redundante","Ornamental o fatigado"))))</f>
        <v>Ornamental o fatigado</v>
      </c>
      <c r="I155" t="str">
        <f>IF(A155="","",IF(E155&gt;=Parámetros!$B$18,"Alta",IF(E155&gt;=50,"Media","Baja")))</f>
        <v>Baja</v>
      </c>
      <c r="J155" t="str">
        <f t="shared" si="14"/>
        <v>Revisar valor o retirar</v>
      </c>
      <c r="K155">
        <f>'Catálogo de controles'!F155</f>
        <v>0</v>
      </c>
      <c r="L155">
        <f>'Catálogo de controles'!G155</f>
        <v>0</v>
      </c>
      <c r="M155">
        <f>'Catálogo de controles'!N155</f>
        <v>0</v>
      </c>
      <c r="N155">
        <f>'Catálogo de controles'!K155</f>
        <v>0</v>
      </c>
    </row>
    <row r="156" spans="1:14" x14ac:dyDescent="0.2">
      <c r="A156">
        <f>'Catálogo de controles'!A156</f>
        <v>0</v>
      </c>
      <c r="B156">
        <f>'Catálogo de controles'!B156</f>
        <v>0</v>
      </c>
      <c r="C156">
        <f>'Catálogo de controles'!C156</f>
        <v>0</v>
      </c>
      <c r="D156" s="6">
        <f>('Catálogo de controles'!F156/5*Parámetros!$B$4 + 'Catálogo de controles'!G156*Parámetros!$B$5 + 'Catálogo de controles'!H156/5*Parámetros!$B$6 + 'Catálogo de controles'!I156/5*Parámetros!$B$7 + 'Catálogo de controles'!J156/5*Parámetros!$B$8)/SUM(Parámetros!$B$4:$B$8)*100</f>
        <v>0</v>
      </c>
      <c r="E156" s="6">
        <f>(MIN('Catálogo de controles'!K156/20,1)*Parámetros!$B$9 + MIN('Catálogo de controles'!L156/25,1)*Parámetros!$B$10 + MIN('Catálogo de controles'!M156/100,1)*Parámetros!$B$11 + MIN('Catálogo de controles'!N156/5,1)*Parámetros!$B$12 + MIN('Catálogo de controles'!O156/12,1)*Parámetros!$B$13 + 'Catálogo de controles'!P156/5*Parámetros!$B$14)/SUM(Parámetros!$B$9:$B$14)*100</f>
        <v>0</v>
      </c>
      <c r="F156" s="6">
        <f t="shared" si="12"/>
        <v>0</v>
      </c>
      <c r="G156" s="6">
        <f t="shared" si="13"/>
        <v>0</v>
      </c>
      <c r="H156" t="str">
        <f>IF(A156="","",IF(AND(D156&gt;=75,E156&lt;40,G156&gt;=Parámetros!$B$15),"Crítico y eficaz",IF(AND(D156&gt;=55,E156&gt;=40,G156&gt;=Parámetros!$B$16),"Útil pero mal calibrado",IF(AND(E156&gt;=Parámetros!$B$17,D156&lt;55),"Redundante","Ornamental o fatigado"))))</f>
        <v>Ornamental o fatigado</v>
      </c>
      <c r="I156" t="str">
        <f>IF(A156="","",IF(E156&gt;=Parámetros!$B$18,"Alta",IF(E156&gt;=50,"Media","Baja")))</f>
        <v>Baja</v>
      </c>
      <c r="J156" t="str">
        <f t="shared" si="14"/>
        <v>Revisar valor o retirar</v>
      </c>
      <c r="K156">
        <f>'Catálogo de controles'!F156</f>
        <v>0</v>
      </c>
      <c r="L156">
        <f>'Catálogo de controles'!G156</f>
        <v>0</v>
      </c>
      <c r="M156">
        <f>'Catálogo de controles'!N156</f>
        <v>0</v>
      </c>
      <c r="N156">
        <f>'Catálogo de controles'!K156</f>
        <v>0</v>
      </c>
    </row>
    <row r="157" spans="1:14" x14ac:dyDescent="0.2">
      <c r="A157">
        <f>'Catálogo de controles'!A157</f>
        <v>0</v>
      </c>
      <c r="B157">
        <f>'Catálogo de controles'!B157</f>
        <v>0</v>
      </c>
      <c r="C157">
        <f>'Catálogo de controles'!C157</f>
        <v>0</v>
      </c>
      <c r="D157" s="6">
        <f>('Catálogo de controles'!F157/5*Parámetros!$B$4 + 'Catálogo de controles'!G157*Parámetros!$B$5 + 'Catálogo de controles'!H157/5*Parámetros!$B$6 + 'Catálogo de controles'!I157/5*Parámetros!$B$7 + 'Catálogo de controles'!J157/5*Parámetros!$B$8)/SUM(Parámetros!$B$4:$B$8)*100</f>
        <v>0</v>
      </c>
      <c r="E157" s="6">
        <f>(MIN('Catálogo de controles'!K157/20,1)*Parámetros!$B$9 + MIN('Catálogo de controles'!L157/25,1)*Parámetros!$B$10 + MIN('Catálogo de controles'!M157/100,1)*Parámetros!$B$11 + MIN('Catálogo de controles'!N157/5,1)*Parámetros!$B$12 + MIN('Catálogo de controles'!O157/12,1)*Parámetros!$B$13 + 'Catálogo de controles'!P157/5*Parámetros!$B$14)/SUM(Parámetros!$B$9:$B$14)*100</f>
        <v>0</v>
      </c>
      <c r="F157" s="6">
        <f t="shared" si="12"/>
        <v>0</v>
      </c>
      <c r="G157" s="6">
        <f t="shared" si="13"/>
        <v>0</v>
      </c>
      <c r="H157" t="str">
        <f>IF(A157="","",IF(AND(D157&gt;=75,E157&lt;40,G157&gt;=Parámetros!$B$15),"Crítico y eficaz",IF(AND(D157&gt;=55,E157&gt;=40,G157&gt;=Parámetros!$B$16),"Útil pero mal calibrado",IF(AND(E157&gt;=Parámetros!$B$17,D157&lt;55),"Redundante","Ornamental o fatigado"))))</f>
        <v>Ornamental o fatigado</v>
      </c>
      <c r="I157" t="str">
        <f>IF(A157="","",IF(E157&gt;=Parámetros!$B$18,"Alta",IF(E157&gt;=50,"Media","Baja")))</f>
        <v>Baja</v>
      </c>
      <c r="J157" t="str">
        <f t="shared" si="14"/>
        <v>Revisar valor o retirar</v>
      </c>
      <c r="K157">
        <f>'Catálogo de controles'!F157</f>
        <v>0</v>
      </c>
      <c r="L157">
        <f>'Catálogo de controles'!G157</f>
        <v>0</v>
      </c>
      <c r="M157">
        <f>'Catálogo de controles'!N157</f>
        <v>0</v>
      </c>
      <c r="N157">
        <f>'Catálogo de controles'!K157</f>
        <v>0</v>
      </c>
    </row>
    <row r="158" spans="1:14" x14ac:dyDescent="0.2">
      <c r="A158">
        <f>'Catálogo de controles'!A158</f>
        <v>0</v>
      </c>
      <c r="B158">
        <f>'Catálogo de controles'!B158</f>
        <v>0</v>
      </c>
      <c r="C158">
        <f>'Catálogo de controles'!C158</f>
        <v>0</v>
      </c>
      <c r="D158" s="6">
        <f>('Catálogo de controles'!F158/5*Parámetros!$B$4 + 'Catálogo de controles'!G158*Parámetros!$B$5 + 'Catálogo de controles'!H158/5*Parámetros!$B$6 + 'Catálogo de controles'!I158/5*Parámetros!$B$7 + 'Catálogo de controles'!J158/5*Parámetros!$B$8)/SUM(Parámetros!$B$4:$B$8)*100</f>
        <v>0</v>
      </c>
      <c r="E158" s="6">
        <f>(MIN('Catálogo de controles'!K158/20,1)*Parámetros!$B$9 + MIN('Catálogo de controles'!L158/25,1)*Parámetros!$B$10 + MIN('Catálogo de controles'!M158/100,1)*Parámetros!$B$11 + MIN('Catálogo de controles'!N158/5,1)*Parámetros!$B$12 + MIN('Catálogo de controles'!O158/12,1)*Parámetros!$B$13 + 'Catálogo de controles'!P158/5*Parámetros!$B$14)/SUM(Parámetros!$B$9:$B$14)*100</f>
        <v>0</v>
      </c>
      <c r="F158" s="6">
        <f t="shared" si="12"/>
        <v>0</v>
      </c>
      <c r="G158" s="6">
        <f t="shared" si="13"/>
        <v>0</v>
      </c>
      <c r="H158" t="str">
        <f>IF(A158="","",IF(AND(D158&gt;=75,E158&lt;40,G158&gt;=Parámetros!$B$15),"Crítico y eficaz",IF(AND(D158&gt;=55,E158&gt;=40,G158&gt;=Parámetros!$B$16),"Útil pero mal calibrado",IF(AND(E158&gt;=Parámetros!$B$17,D158&lt;55),"Redundante","Ornamental o fatigado"))))</f>
        <v>Ornamental o fatigado</v>
      </c>
      <c r="I158" t="str">
        <f>IF(A158="","",IF(E158&gt;=Parámetros!$B$18,"Alta",IF(E158&gt;=50,"Media","Baja")))</f>
        <v>Baja</v>
      </c>
      <c r="J158" t="str">
        <f t="shared" si="14"/>
        <v>Revisar valor o retirar</v>
      </c>
      <c r="K158">
        <f>'Catálogo de controles'!F158</f>
        <v>0</v>
      </c>
      <c r="L158">
        <f>'Catálogo de controles'!G158</f>
        <v>0</v>
      </c>
      <c r="M158">
        <f>'Catálogo de controles'!N158</f>
        <v>0</v>
      </c>
      <c r="N158">
        <f>'Catálogo de controles'!K158</f>
        <v>0</v>
      </c>
    </row>
    <row r="159" spans="1:14" x14ac:dyDescent="0.2">
      <c r="A159">
        <f>'Catálogo de controles'!A159</f>
        <v>0</v>
      </c>
      <c r="B159">
        <f>'Catálogo de controles'!B159</f>
        <v>0</v>
      </c>
      <c r="C159">
        <f>'Catálogo de controles'!C159</f>
        <v>0</v>
      </c>
      <c r="D159" s="6">
        <f>('Catálogo de controles'!F159/5*Parámetros!$B$4 + 'Catálogo de controles'!G159*Parámetros!$B$5 + 'Catálogo de controles'!H159/5*Parámetros!$B$6 + 'Catálogo de controles'!I159/5*Parámetros!$B$7 + 'Catálogo de controles'!J159/5*Parámetros!$B$8)/SUM(Parámetros!$B$4:$B$8)*100</f>
        <v>0</v>
      </c>
      <c r="E159" s="6">
        <f>(MIN('Catálogo de controles'!K159/20,1)*Parámetros!$B$9 + MIN('Catálogo de controles'!L159/25,1)*Parámetros!$B$10 + MIN('Catálogo de controles'!M159/100,1)*Parámetros!$B$11 + MIN('Catálogo de controles'!N159/5,1)*Parámetros!$B$12 + MIN('Catálogo de controles'!O159/12,1)*Parámetros!$B$13 + 'Catálogo de controles'!P159/5*Parámetros!$B$14)/SUM(Parámetros!$B$9:$B$14)*100</f>
        <v>0</v>
      </c>
      <c r="F159" s="6">
        <f t="shared" si="12"/>
        <v>0</v>
      </c>
      <c r="G159" s="6">
        <f t="shared" si="13"/>
        <v>0</v>
      </c>
      <c r="H159" t="str">
        <f>IF(A159="","",IF(AND(D159&gt;=75,E159&lt;40,G159&gt;=Parámetros!$B$15),"Crítico y eficaz",IF(AND(D159&gt;=55,E159&gt;=40,G159&gt;=Parámetros!$B$16),"Útil pero mal calibrado",IF(AND(E159&gt;=Parámetros!$B$17,D159&lt;55),"Redundante","Ornamental o fatigado"))))</f>
        <v>Ornamental o fatigado</v>
      </c>
      <c r="I159" t="str">
        <f>IF(A159="","",IF(E159&gt;=Parámetros!$B$18,"Alta",IF(E159&gt;=50,"Media","Baja")))</f>
        <v>Baja</v>
      </c>
      <c r="J159" t="str">
        <f t="shared" si="14"/>
        <v>Revisar valor o retirar</v>
      </c>
      <c r="K159">
        <f>'Catálogo de controles'!F159</f>
        <v>0</v>
      </c>
      <c r="L159">
        <f>'Catálogo de controles'!G159</f>
        <v>0</v>
      </c>
      <c r="M159">
        <f>'Catálogo de controles'!N159</f>
        <v>0</v>
      </c>
      <c r="N159">
        <f>'Catálogo de controles'!K159</f>
        <v>0</v>
      </c>
    </row>
    <row r="160" spans="1:14" x14ac:dyDescent="0.2">
      <c r="A160">
        <f>'Catálogo de controles'!A160</f>
        <v>0</v>
      </c>
      <c r="B160">
        <f>'Catálogo de controles'!B160</f>
        <v>0</v>
      </c>
      <c r="C160">
        <f>'Catálogo de controles'!C160</f>
        <v>0</v>
      </c>
      <c r="D160" s="6">
        <f>('Catálogo de controles'!F160/5*Parámetros!$B$4 + 'Catálogo de controles'!G160*Parámetros!$B$5 + 'Catálogo de controles'!H160/5*Parámetros!$B$6 + 'Catálogo de controles'!I160/5*Parámetros!$B$7 + 'Catálogo de controles'!J160/5*Parámetros!$B$8)/SUM(Parámetros!$B$4:$B$8)*100</f>
        <v>0</v>
      </c>
      <c r="E160" s="6">
        <f>(MIN('Catálogo de controles'!K160/20,1)*Parámetros!$B$9 + MIN('Catálogo de controles'!L160/25,1)*Parámetros!$B$10 + MIN('Catálogo de controles'!M160/100,1)*Parámetros!$B$11 + MIN('Catálogo de controles'!N160/5,1)*Parámetros!$B$12 + MIN('Catálogo de controles'!O160/12,1)*Parámetros!$B$13 + 'Catálogo de controles'!P160/5*Parámetros!$B$14)/SUM(Parámetros!$B$9:$B$14)*100</f>
        <v>0</v>
      </c>
      <c r="F160" s="6">
        <f t="shared" si="12"/>
        <v>0</v>
      </c>
      <c r="G160" s="6">
        <f t="shared" si="13"/>
        <v>0</v>
      </c>
      <c r="H160" t="str">
        <f>IF(A160="","",IF(AND(D160&gt;=75,E160&lt;40,G160&gt;=Parámetros!$B$15),"Crítico y eficaz",IF(AND(D160&gt;=55,E160&gt;=40,G160&gt;=Parámetros!$B$16),"Útil pero mal calibrado",IF(AND(E160&gt;=Parámetros!$B$17,D160&lt;55),"Redundante","Ornamental o fatigado"))))</f>
        <v>Ornamental o fatigado</v>
      </c>
      <c r="I160" t="str">
        <f>IF(A160="","",IF(E160&gt;=Parámetros!$B$18,"Alta",IF(E160&gt;=50,"Media","Baja")))</f>
        <v>Baja</v>
      </c>
      <c r="J160" t="str">
        <f t="shared" si="14"/>
        <v>Revisar valor o retirar</v>
      </c>
      <c r="K160">
        <f>'Catálogo de controles'!F160</f>
        <v>0</v>
      </c>
      <c r="L160">
        <f>'Catálogo de controles'!G160</f>
        <v>0</v>
      </c>
      <c r="M160">
        <f>'Catálogo de controles'!N160</f>
        <v>0</v>
      </c>
      <c r="N160">
        <f>'Catálogo de controles'!K160</f>
        <v>0</v>
      </c>
    </row>
    <row r="161" spans="1:14" x14ac:dyDescent="0.2">
      <c r="A161">
        <f>'Catálogo de controles'!A161</f>
        <v>0</v>
      </c>
      <c r="B161">
        <f>'Catálogo de controles'!B161</f>
        <v>0</v>
      </c>
      <c r="C161">
        <f>'Catálogo de controles'!C161</f>
        <v>0</v>
      </c>
      <c r="D161" s="6">
        <f>('Catálogo de controles'!F161/5*Parámetros!$B$4 + 'Catálogo de controles'!G161*Parámetros!$B$5 + 'Catálogo de controles'!H161/5*Parámetros!$B$6 + 'Catálogo de controles'!I161/5*Parámetros!$B$7 + 'Catálogo de controles'!J161/5*Parámetros!$B$8)/SUM(Parámetros!$B$4:$B$8)*100</f>
        <v>0</v>
      </c>
      <c r="E161" s="6">
        <f>(MIN('Catálogo de controles'!K161/20,1)*Parámetros!$B$9 + MIN('Catálogo de controles'!L161/25,1)*Parámetros!$B$10 + MIN('Catálogo de controles'!M161/100,1)*Parámetros!$B$11 + MIN('Catálogo de controles'!N161/5,1)*Parámetros!$B$12 + MIN('Catálogo de controles'!O161/12,1)*Parámetros!$B$13 + 'Catálogo de controles'!P161/5*Parámetros!$B$14)/SUM(Parámetros!$B$9:$B$14)*100</f>
        <v>0</v>
      </c>
      <c r="F161" s="6">
        <f t="shared" si="12"/>
        <v>0</v>
      </c>
      <c r="G161" s="6">
        <f t="shared" si="13"/>
        <v>0</v>
      </c>
      <c r="H161" t="str">
        <f>IF(A161="","",IF(AND(D161&gt;=75,E161&lt;40,G161&gt;=Parámetros!$B$15),"Crítico y eficaz",IF(AND(D161&gt;=55,E161&gt;=40,G161&gt;=Parámetros!$B$16),"Útil pero mal calibrado",IF(AND(E161&gt;=Parámetros!$B$17,D161&lt;55),"Redundante","Ornamental o fatigado"))))</f>
        <v>Ornamental o fatigado</v>
      </c>
      <c r="I161" t="str">
        <f>IF(A161="","",IF(E161&gt;=Parámetros!$B$18,"Alta",IF(E161&gt;=50,"Media","Baja")))</f>
        <v>Baja</v>
      </c>
      <c r="J161" t="str">
        <f t="shared" si="14"/>
        <v>Revisar valor o retirar</v>
      </c>
      <c r="K161">
        <f>'Catálogo de controles'!F161</f>
        <v>0</v>
      </c>
      <c r="L161">
        <f>'Catálogo de controles'!G161</f>
        <v>0</v>
      </c>
      <c r="M161">
        <f>'Catálogo de controles'!N161</f>
        <v>0</v>
      </c>
      <c r="N161">
        <f>'Catálogo de controles'!K161</f>
        <v>0</v>
      </c>
    </row>
    <row r="162" spans="1:14" x14ac:dyDescent="0.2">
      <c r="A162">
        <f>'Catálogo de controles'!A162</f>
        <v>0</v>
      </c>
      <c r="B162">
        <f>'Catálogo de controles'!B162</f>
        <v>0</v>
      </c>
      <c r="C162">
        <f>'Catálogo de controles'!C162</f>
        <v>0</v>
      </c>
      <c r="D162" s="6">
        <f>('Catálogo de controles'!F162/5*Parámetros!$B$4 + 'Catálogo de controles'!G162*Parámetros!$B$5 + 'Catálogo de controles'!H162/5*Parámetros!$B$6 + 'Catálogo de controles'!I162/5*Parámetros!$B$7 + 'Catálogo de controles'!J162/5*Parámetros!$B$8)/SUM(Parámetros!$B$4:$B$8)*100</f>
        <v>0</v>
      </c>
      <c r="E162" s="6">
        <f>(MIN('Catálogo de controles'!K162/20,1)*Parámetros!$B$9 + MIN('Catálogo de controles'!L162/25,1)*Parámetros!$B$10 + MIN('Catálogo de controles'!M162/100,1)*Parámetros!$B$11 + MIN('Catálogo de controles'!N162/5,1)*Parámetros!$B$12 + MIN('Catálogo de controles'!O162/12,1)*Parámetros!$B$13 + 'Catálogo de controles'!P162/5*Parámetros!$B$14)/SUM(Parámetros!$B$9:$B$14)*100</f>
        <v>0</v>
      </c>
      <c r="F162" s="6">
        <f t="shared" si="12"/>
        <v>0</v>
      </c>
      <c r="G162" s="6">
        <f t="shared" si="13"/>
        <v>0</v>
      </c>
      <c r="H162" t="str">
        <f>IF(A162="","",IF(AND(D162&gt;=75,E162&lt;40,G162&gt;=Parámetros!$B$15),"Crítico y eficaz",IF(AND(D162&gt;=55,E162&gt;=40,G162&gt;=Parámetros!$B$16),"Útil pero mal calibrado",IF(AND(E162&gt;=Parámetros!$B$17,D162&lt;55),"Redundante","Ornamental o fatigado"))))</f>
        <v>Ornamental o fatigado</v>
      </c>
      <c r="I162" t="str">
        <f>IF(A162="","",IF(E162&gt;=Parámetros!$B$18,"Alta",IF(E162&gt;=50,"Media","Baja")))</f>
        <v>Baja</v>
      </c>
      <c r="J162" t="str">
        <f t="shared" si="14"/>
        <v>Revisar valor o retirar</v>
      </c>
      <c r="K162">
        <f>'Catálogo de controles'!F162</f>
        <v>0</v>
      </c>
      <c r="L162">
        <f>'Catálogo de controles'!G162</f>
        <v>0</v>
      </c>
      <c r="M162">
        <f>'Catálogo de controles'!N162</f>
        <v>0</v>
      </c>
      <c r="N162">
        <f>'Catálogo de controles'!K162</f>
        <v>0</v>
      </c>
    </row>
    <row r="163" spans="1:14" x14ac:dyDescent="0.2">
      <c r="A163">
        <f>'Catálogo de controles'!A163</f>
        <v>0</v>
      </c>
      <c r="B163">
        <f>'Catálogo de controles'!B163</f>
        <v>0</v>
      </c>
      <c r="C163">
        <f>'Catálogo de controles'!C163</f>
        <v>0</v>
      </c>
      <c r="D163" s="6">
        <f>('Catálogo de controles'!F163/5*Parámetros!$B$4 + 'Catálogo de controles'!G163*Parámetros!$B$5 + 'Catálogo de controles'!H163/5*Parámetros!$B$6 + 'Catálogo de controles'!I163/5*Parámetros!$B$7 + 'Catálogo de controles'!J163/5*Parámetros!$B$8)/SUM(Parámetros!$B$4:$B$8)*100</f>
        <v>0</v>
      </c>
      <c r="E163" s="6">
        <f>(MIN('Catálogo de controles'!K163/20,1)*Parámetros!$B$9 + MIN('Catálogo de controles'!L163/25,1)*Parámetros!$B$10 + MIN('Catálogo de controles'!M163/100,1)*Parámetros!$B$11 + MIN('Catálogo de controles'!N163/5,1)*Parámetros!$B$12 + MIN('Catálogo de controles'!O163/12,1)*Parámetros!$B$13 + 'Catálogo de controles'!P163/5*Parámetros!$B$14)/SUM(Parámetros!$B$9:$B$14)*100</f>
        <v>0</v>
      </c>
      <c r="F163" s="6">
        <f t="shared" si="12"/>
        <v>0</v>
      </c>
      <c r="G163" s="6">
        <f t="shared" si="13"/>
        <v>0</v>
      </c>
      <c r="H163" t="str">
        <f>IF(A163="","",IF(AND(D163&gt;=75,E163&lt;40,G163&gt;=Parámetros!$B$15),"Crítico y eficaz",IF(AND(D163&gt;=55,E163&gt;=40,G163&gt;=Parámetros!$B$16),"Útil pero mal calibrado",IF(AND(E163&gt;=Parámetros!$B$17,D163&lt;55),"Redundante","Ornamental o fatigado"))))</f>
        <v>Ornamental o fatigado</v>
      </c>
      <c r="I163" t="str">
        <f>IF(A163="","",IF(E163&gt;=Parámetros!$B$18,"Alta",IF(E163&gt;=50,"Media","Baja")))</f>
        <v>Baja</v>
      </c>
      <c r="J163" t="str">
        <f t="shared" si="14"/>
        <v>Revisar valor o retirar</v>
      </c>
      <c r="K163">
        <f>'Catálogo de controles'!F163</f>
        <v>0</v>
      </c>
      <c r="L163">
        <f>'Catálogo de controles'!G163</f>
        <v>0</v>
      </c>
      <c r="M163">
        <f>'Catálogo de controles'!N163</f>
        <v>0</v>
      </c>
      <c r="N163">
        <f>'Catálogo de controles'!K163</f>
        <v>0</v>
      </c>
    </row>
    <row r="164" spans="1:14" x14ac:dyDescent="0.2">
      <c r="A164">
        <f>'Catálogo de controles'!A164</f>
        <v>0</v>
      </c>
      <c r="B164">
        <f>'Catálogo de controles'!B164</f>
        <v>0</v>
      </c>
      <c r="C164">
        <f>'Catálogo de controles'!C164</f>
        <v>0</v>
      </c>
      <c r="D164" s="6">
        <f>('Catálogo de controles'!F164/5*Parámetros!$B$4 + 'Catálogo de controles'!G164*Parámetros!$B$5 + 'Catálogo de controles'!H164/5*Parámetros!$B$6 + 'Catálogo de controles'!I164/5*Parámetros!$B$7 + 'Catálogo de controles'!J164/5*Parámetros!$B$8)/SUM(Parámetros!$B$4:$B$8)*100</f>
        <v>0</v>
      </c>
      <c r="E164" s="6">
        <f>(MIN('Catálogo de controles'!K164/20,1)*Parámetros!$B$9 + MIN('Catálogo de controles'!L164/25,1)*Parámetros!$B$10 + MIN('Catálogo de controles'!M164/100,1)*Parámetros!$B$11 + MIN('Catálogo de controles'!N164/5,1)*Parámetros!$B$12 + MIN('Catálogo de controles'!O164/12,1)*Parámetros!$B$13 + 'Catálogo de controles'!P164/5*Parámetros!$B$14)/SUM(Parámetros!$B$9:$B$14)*100</f>
        <v>0</v>
      </c>
      <c r="F164" s="6">
        <f t="shared" ref="F164:F195" si="15">E164</f>
        <v>0</v>
      </c>
      <c r="G164" s="6">
        <f t="shared" ref="G164:G195" si="16">D164-E164</f>
        <v>0</v>
      </c>
      <c r="H164" t="str">
        <f>IF(A164="","",IF(AND(D164&gt;=75,E164&lt;40,G164&gt;=Parámetros!$B$15),"Crítico y eficaz",IF(AND(D164&gt;=55,E164&gt;=40,G164&gt;=Parámetros!$B$16),"Útil pero mal calibrado",IF(AND(E164&gt;=Parámetros!$B$17,D164&lt;55),"Redundante","Ornamental o fatigado"))))</f>
        <v>Ornamental o fatigado</v>
      </c>
      <c r="I164" t="str">
        <f>IF(A164="","",IF(E164&gt;=Parámetros!$B$18,"Alta",IF(E164&gt;=50,"Media","Baja")))</f>
        <v>Baja</v>
      </c>
      <c r="J164" t="str">
        <f t="shared" ref="J164:J195" si="17">IF(A164="","",IF(H164="Crítico y eficaz","Mantener y monitorizar",IF(H164="Útil pero mal calibrado","Recalibrar / automatizar",IF(H164="Redundante","Consolidar / retirar duplicidades","Revisar valor o retirar"))))</f>
        <v>Revisar valor o retirar</v>
      </c>
      <c r="K164">
        <f>'Catálogo de controles'!F164</f>
        <v>0</v>
      </c>
      <c r="L164">
        <f>'Catálogo de controles'!G164</f>
        <v>0</v>
      </c>
      <c r="M164">
        <f>'Catálogo de controles'!N164</f>
        <v>0</v>
      </c>
      <c r="N164">
        <f>'Catálogo de controles'!K164</f>
        <v>0</v>
      </c>
    </row>
    <row r="165" spans="1:14" x14ac:dyDescent="0.2">
      <c r="A165">
        <f>'Catálogo de controles'!A165</f>
        <v>0</v>
      </c>
      <c r="B165">
        <f>'Catálogo de controles'!B165</f>
        <v>0</v>
      </c>
      <c r="C165">
        <f>'Catálogo de controles'!C165</f>
        <v>0</v>
      </c>
      <c r="D165" s="6">
        <f>('Catálogo de controles'!F165/5*Parámetros!$B$4 + 'Catálogo de controles'!G165*Parámetros!$B$5 + 'Catálogo de controles'!H165/5*Parámetros!$B$6 + 'Catálogo de controles'!I165/5*Parámetros!$B$7 + 'Catálogo de controles'!J165/5*Parámetros!$B$8)/SUM(Parámetros!$B$4:$B$8)*100</f>
        <v>0</v>
      </c>
      <c r="E165" s="6">
        <f>(MIN('Catálogo de controles'!K165/20,1)*Parámetros!$B$9 + MIN('Catálogo de controles'!L165/25,1)*Parámetros!$B$10 + MIN('Catálogo de controles'!M165/100,1)*Parámetros!$B$11 + MIN('Catálogo de controles'!N165/5,1)*Parámetros!$B$12 + MIN('Catálogo de controles'!O165/12,1)*Parámetros!$B$13 + 'Catálogo de controles'!P165/5*Parámetros!$B$14)/SUM(Parámetros!$B$9:$B$14)*100</f>
        <v>0</v>
      </c>
      <c r="F165" s="6">
        <f t="shared" si="15"/>
        <v>0</v>
      </c>
      <c r="G165" s="6">
        <f t="shared" si="16"/>
        <v>0</v>
      </c>
      <c r="H165" t="str">
        <f>IF(A165="","",IF(AND(D165&gt;=75,E165&lt;40,G165&gt;=Parámetros!$B$15),"Crítico y eficaz",IF(AND(D165&gt;=55,E165&gt;=40,G165&gt;=Parámetros!$B$16),"Útil pero mal calibrado",IF(AND(E165&gt;=Parámetros!$B$17,D165&lt;55),"Redundante","Ornamental o fatigado"))))</f>
        <v>Ornamental o fatigado</v>
      </c>
      <c r="I165" t="str">
        <f>IF(A165="","",IF(E165&gt;=Parámetros!$B$18,"Alta",IF(E165&gt;=50,"Media","Baja")))</f>
        <v>Baja</v>
      </c>
      <c r="J165" t="str">
        <f t="shared" si="17"/>
        <v>Revisar valor o retirar</v>
      </c>
      <c r="K165">
        <f>'Catálogo de controles'!F165</f>
        <v>0</v>
      </c>
      <c r="L165">
        <f>'Catálogo de controles'!G165</f>
        <v>0</v>
      </c>
      <c r="M165">
        <f>'Catálogo de controles'!N165</f>
        <v>0</v>
      </c>
      <c r="N165">
        <f>'Catálogo de controles'!K165</f>
        <v>0</v>
      </c>
    </row>
    <row r="166" spans="1:14" x14ac:dyDescent="0.2">
      <c r="A166">
        <f>'Catálogo de controles'!A166</f>
        <v>0</v>
      </c>
      <c r="B166">
        <f>'Catálogo de controles'!B166</f>
        <v>0</v>
      </c>
      <c r="C166">
        <f>'Catálogo de controles'!C166</f>
        <v>0</v>
      </c>
      <c r="D166" s="6">
        <f>('Catálogo de controles'!F166/5*Parámetros!$B$4 + 'Catálogo de controles'!G166*Parámetros!$B$5 + 'Catálogo de controles'!H166/5*Parámetros!$B$6 + 'Catálogo de controles'!I166/5*Parámetros!$B$7 + 'Catálogo de controles'!J166/5*Parámetros!$B$8)/SUM(Parámetros!$B$4:$B$8)*100</f>
        <v>0</v>
      </c>
      <c r="E166" s="6">
        <f>(MIN('Catálogo de controles'!K166/20,1)*Parámetros!$B$9 + MIN('Catálogo de controles'!L166/25,1)*Parámetros!$B$10 + MIN('Catálogo de controles'!M166/100,1)*Parámetros!$B$11 + MIN('Catálogo de controles'!N166/5,1)*Parámetros!$B$12 + MIN('Catálogo de controles'!O166/12,1)*Parámetros!$B$13 + 'Catálogo de controles'!P166/5*Parámetros!$B$14)/SUM(Parámetros!$B$9:$B$14)*100</f>
        <v>0</v>
      </c>
      <c r="F166" s="6">
        <f t="shared" si="15"/>
        <v>0</v>
      </c>
      <c r="G166" s="6">
        <f t="shared" si="16"/>
        <v>0</v>
      </c>
      <c r="H166" t="str">
        <f>IF(A166="","",IF(AND(D166&gt;=75,E166&lt;40,G166&gt;=Parámetros!$B$15),"Crítico y eficaz",IF(AND(D166&gt;=55,E166&gt;=40,G166&gt;=Parámetros!$B$16),"Útil pero mal calibrado",IF(AND(E166&gt;=Parámetros!$B$17,D166&lt;55),"Redundante","Ornamental o fatigado"))))</f>
        <v>Ornamental o fatigado</v>
      </c>
      <c r="I166" t="str">
        <f>IF(A166="","",IF(E166&gt;=Parámetros!$B$18,"Alta",IF(E166&gt;=50,"Media","Baja")))</f>
        <v>Baja</v>
      </c>
      <c r="J166" t="str">
        <f t="shared" si="17"/>
        <v>Revisar valor o retirar</v>
      </c>
      <c r="K166">
        <f>'Catálogo de controles'!F166</f>
        <v>0</v>
      </c>
      <c r="L166">
        <f>'Catálogo de controles'!G166</f>
        <v>0</v>
      </c>
      <c r="M166">
        <f>'Catálogo de controles'!N166</f>
        <v>0</v>
      </c>
      <c r="N166">
        <f>'Catálogo de controles'!K166</f>
        <v>0</v>
      </c>
    </row>
    <row r="167" spans="1:14" x14ac:dyDescent="0.2">
      <c r="A167">
        <f>'Catálogo de controles'!A167</f>
        <v>0</v>
      </c>
      <c r="B167">
        <f>'Catálogo de controles'!B167</f>
        <v>0</v>
      </c>
      <c r="C167">
        <f>'Catálogo de controles'!C167</f>
        <v>0</v>
      </c>
      <c r="D167" s="6">
        <f>('Catálogo de controles'!F167/5*Parámetros!$B$4 + 'Catálogo de controles'!G167*Parámetros!$B$5 + 'Catálogo de controles'!H167/5*Parámetros!$B$6 + 'Catálogo de controles'!I167/5*Parámetros!$B$7 + 'Catálogo de controles'!J167/5*Parámetros!$B$8)/SUM(Parámetros!$B$4:$B$8)*100</f>
        <v>0</v>
      </c>
      <c r="E167" s="6">
        <f>(MIN('Catálogo de controles'!K167/20,1)*Parámetros!$B$9 + MIN('Catálogo de controles'!L167/25,1)*Parámetros!$B$10 + MIN('Catálogo de controles'!M167/100,1)*Parámetros!$B$11 + MIN('Catálogo de controles'!N167/5,1)*Parámetros!$B$12 + MIN('Catálogo de controles'!O167/12,1)*Parámetros!$B$13 + 'Catálogo de controles'!P167/5*Parámetros!$B$14)/SUM(Parámetros!$B$9:$B$14)*100</f>
        <v>0</v>
      </c>
      <c r="F167" s="6">
        <f t="shared" si="15"/>
        <v>0</v>
      </c>
      <c r="G167" s="6">
        <f t="shared" si="16"/>
        <v>0</v>
      </c>
      <c r="H167" t="str">
        <f>IF(A167="","",IF(AND(D167&gt;=75,E167&lt;40,G167&gt;=Parámetros!$B$15),"Crítico y eficaz",IF(AND(D167&gt;=55,E167&gt;=40,G167&gt;=Parámetros!$B$16),"Útil pero mal calibrado",IF(AND(E167&gt;=Parámetros!$B$17,D167&lt;55),"Redundante","Ornamental o fatigado"))))</f>
        <v>Ornamental o fatigado</v>
      </c>
      <c r="I167" t="str">
        <f>IF(A167="","",IF(E167&gt;=Parámetros!$B$18,"Alta",IF(E167&gt;=50,"Media","Baja")))</f>
        <v>Baja</v>
      </c>
      <c r="J167" t="str">
        <f t="shared" si="17"/>
        <v>Revisar valor o retirar</v>
      </c>
      <c r="K167">
        <f>'Catálogo de controles'!F167</f>
        <v>0</v>
      </c>
      <c r="L167">
        <f>'Catálogo de controles'!G167</f>
        <v>0</v>
      </c>
      <c r="M167">
        <f>'Catálogo de controles'!N167</f>
        <v>0</v>
      </c>
      <c r="N167">
        <f>'Catálogo de controles'!K167</f>
        <v>0</v>
      </c>
    </row>
    <row r="168" spans="1:14" x14ac:dyDescent="0.2">
      <c r="A168">
        <f>'Catálogo de controles'!A168</f>
        <v>0</v>
      </c>
      <c r="B168">
        <f>'Catálogo de controles'!B168</f>
        <v>0</v>
      </c>
      <c r="C168">
        <f>'Catálogo de controles'!C168</f>
        <v>0</v>
      </c>
      <c r="D168" s="6">
        <f>('Catálogo de controles'!F168/5*Parámetros!$B$4 + 'Catálogo de controles'!G168*Parámetros!$B$5 + 'Catálogo de controles'!H168/5*Parámetros!$B$6 + 'Catálogo de controles'!I168/5*Parámetros!$B$7 + 'Catálogo de controles'!J168/5*Parámetros!$B$8)/SUM(Parámetros!$B$4:$B$8)*100</f>
        <v>0</v>
      </c>
      <c r="E168" s="6">
        <f>(MIN('Catálogo de controles'!K168/20,1)*Parámetros!$B$9 + MIN('Catálogo de controles'!L168/25,1)*Parámetros!$B$10 + MIN('Catálogo de controles'!M168/100,1)*Parámetros!$B$11 + MIN('Catálogo de controles'!N168/5,1)*Parámetros!$B$12 + MIN('Catálogo de controles'!O168/12,1)*Parámetros!$B$13 + 'Catálogo de controles'!P168/5*Parámetros!$B$14)/SUM(Parámetros!$B$9:$B$14)*100</f>
        <v>0</v>
      </c>
      <c r="F168" s="6">
        <f t="shared" si="15"/>
        <v>0</v>
      </c>
      <c r="G168" s="6">
        <f t="shared" si="16"/>
        <v>0</v>
      </c>
      <c r="H168" t="str">
        <f>IF(A168="","",IF(AND(D168&gt;=75,E168&lt;40,G168&gt;=Parámetros!$B$15),"Crítico y eficaz",IF(AND(D168&gt;=55,E168&gt;=40,G168&gt;=Parámetros!$B$16),"Útil pero mal calibrado",IF(AND(E168&gt;=Parámetros!$B$17,D168&lt;55),"Redundante","Ornamental o fatigado"))))</f>
        <v>Ornamental o fatigado</v>
      </c>
      <c r="I168" t="str">
        <f>IF(A168="","",IF(E168&gt;=Parámetros!$B$18,"Alta",IF(E168&gt;=50,"Media","Baja")))</f>
        <v>Baja</v>
      </c>
      <c r="J168" t="str">
        <f t="shared" si="17"/>
        <v>Revisar valor o retirar</v>
      </c>
      <c r="K168">
        <f>'Catálogo de controles'!F168</f>
        <v>0</v>
      </c>
      <c r="L168">
        <f>'Catálogo de controles'!G168</f>
        <v>0</v>
      </c>
      <c r="M168">
        <f>'Catálogo de controles'!N168</f>
        <v>0</v>
      </c>
      <c r="N168">
        <f>'Catálogo de controles'!K168</f>
        <v>0</v>
      </c>
    </row>
    <row r="169" spans="1:14" x14ac:dyDescent="0.2">
      <c r="A169">
        <f>'Catálogo de controles'!A169</f>
        <v>0</v>
      </c>
      <c r="B169">
        <f>'Catálogo de controles'!B169</f>
        <v>0</v>
      </c>
      <c r="C169">
        <f>'Catálogo de controles'!C169</f>
        <v>0</v>
      </c>
      <c r="D169" s="6">
        <f>('Catálogo de controles'!F169/5*Parámetros!$B$4 + 'Catálogo de controles'!G169*Parámetros!$B$5 + 'Catálogo de controles'!H169/5*Parámetros!$B$6 + 'Catálogo de controles'!I169/5*Parámetros!$B$7 + 'Catálogo de controles'!J169/5*Parámetros!$B$8)/SUM(Parámetros!$B$4:$B$8)*100</f>
        <v>0</v>
      </c>
      <c r="E169" s="6">
        <f>(MIN('Catálogo de controles'!K169/20,1)*Parámetros!$B$9 + MIN('Catálogo de controles'!L169/25,1)*Parámetros!$B$10 + MIN('Catálogo de controles'!M169/100,1)*Parámetros!$B$11 + MIN('Catálogo de controles'!N169/5,1)*Parámetros!$B$12 + MIN('Catálogo de controles'!O169/12,1)*Parámetros!$B$13 + 'Catálogo de controles'!P169/5*Parámetros!$B$14)/SUM(Parámetros!$B$9:$B$14)*100</f>
        <v>0</v>
      </c>
      <c r="F169" s="6">
        <f t="shared" si="15"/>
        <v>0</v>
      </c>
      <c r="G169" s="6">
        <f t="shared" si="16"/>
        <v>0</v>
      </c>
      <c r="H169" t="str">
        <f>IF(A169="","",IF(AND(D169&gt;=75,E169&lt;40,G169&gt;=Parámetros!$B$15),"Crítico y eficaz",IF(AND(D169&gt;=55,E169&gt;=40,G169&gt;=Parámetros!$B$16),"Útil pero mal calibrado",IF(AND(E169&gt;=Parámetros!$B$17,D169&lt;55),"Redundante","Ornamental o fatigado"))))</f>
        <v>Ornamental o fatigado</v>
      </c>
      <c r="I169" t="str">
        <f>IF(A169="","",IF(E169&gt;=Parámetros!$B$18,"Alta",IF(E169&gt;=50,"Media","Baja")))</f>
        <v>Baja</v>
      </c>
      <c r="J169" t="str">
        <f t="shared" si="17"/>
        <v>Revisar valor o retirar</v>
      </c>
      <c r="K169">
        <f>'Catálogo de controles'!F169</f>
        <v>0</v>
      </c>
      <c r="L169">
        <f>'Catálogo de controles'!G169</f>
        <v>0</v>
      </c>
      <c r="M169">
        <f>'Catálogo de controles'!N169</f>
        <v>0</v>
      </c>
      <c r="N169">
        <f>'Catálogo de controles'!K169</f>
        <v>0</v>
      </c>
    </row>
    <row r="170" spans="1:14" x14ac:dyDescent="0.2">
      <c r="A170">
        <f>'Catálogo de controles'!A170</f>
        <v>0</v>
      </c>
      <c r="B170">
        <f>'Catálogo de controles'!B170</f>
        <v>0</v>
      </c>
      <c r="C170">
        <f>'Catálogo de controles'!C170</f>
        <v>0</v>
      </c>
      <c r="D170" s="6">
        <f>('Catálogo de controles'!F170/5*Parámetros!$B$4 + 'Catálogo de controles'!G170*Parámetros!$B$5 + 'Catálogo de controles'!H170/5*Parámetros!$B$6 + 'Catálogo de controles'!I170/5*Parámetros!$B$7 + 'Catálogo de controles'!J170/5*Parámetros!$B$8)/SUM(Parámetros!$B$4:$B$8)*100</f>
        <v>0</v>
      </c>
      <c r="E170" s="6">
        <f>(MIN('Catálogo de controles'!K170/20,1)*Parámetros!$B$9 + MIN('Catálogo de controles'!L170/25,1)*Parámetros!$B$10 + MIN('Catálogo de controles'!M170/100,1)*Parámetros!$B$11 + MIN('Catálogo de controles'!N170/5,1)*Parámetros!$B$12 + MIN('Catálogo de controles'!O170/12,1)*Parámetros!$B$13 + 'Catálogo de controles'!P170/5*Parámetros!$B$14)/SUM(Parámetros!$B$9:$B$14)*100</f>
        <v>0</v>
      </c>
      <c r="F170" s="6">
        <f t="shared" si="15"/>
        <v>0</v>
      </c>
      <c r="G170" s="6">
        <f t="shared" si="16"/>
        <v>0</v>
      </c>
      <c r="H170" t="str">
        <f>IF(A170="","",IF(AND(D170&gt;=75,E170&lt;40,G170&gt;=Parámetros!$B$15),"Crítico y eficaz",IF(AND(D170&gt;=55,E170&gt;=40,G170&gt;=Parámetros!$B$16),"Útil pero mal calibrado",IF(AND(E170&gt;=Parámetros!$B$17,D170&lt;55),"Redundante","Ornamental o fatigado"))))</f>
        <v>Ornamental o fatigado</v>
      </c>
      <c r="I170" t="str">
        <f>IF(A170="","",IF(E170&gt;=Parámetros!$B$18,"Alta",IF(E170&gt;=50,"Media","Baja")))</f>
        <v>Baja</v>
      </c>
      <c r="J170" t="str">
        <f t="shared" si="17"/>
        <v>Revisar valor o retirar</v>
      </c>
      <c r="K170">
        <f>'Catálogo de controles'!F170</f>
        <v>0</v>
      </c>
      <c r="L170">
        <f>'Catálogo de controles'!G170</f>
        <v>0</v>
      </c>
      <c r="M170">
        <f>'Catálogo de controles'!N170</f>
        <v>0</v>
      </c>
      <c r="N170">
        <f>'Catálogo de controles'!K170</f>
        <v>0</v>
      </c>
    </row>
    <row r="171" spans="1:14" x14ac:dyDescent="0.2">
      <c r="A171">
        <f>'Catálogo de controles'!A171</f>
        <v>0</v>
      </c>
      <c r="B171">
        <f>'Catálogo de controles'!B171</f>
        <v>0</v>
      </c>
      <c r="C171">
        <f>'Catálogo de controles'!C171</f>
        <v>0</v>
      </c>
      <c r="D171" s="6">
        <f>('Catálogo de controles'!F171/5*Parámetros!$B$4 + 'Catálogo de controles'!G171*Parámetros!$B$5 + 'Catálogo de controles'!H171/5*Parámetros!$B$6 + 'Catálogo de controles'!I171/5*Parámetros!$B$7 + 'Catálogo de controles'!J171/5*Parámetros!$B$8)/SUM(Parámetros!$B$4:$B$8)*100</f>
        <v>0</v>
      </c>
      <c r="E171" s="6">
        <f>(MIN('Catálogo de controles'!K171/20,1)*Parámetros!$B$9 + MIN('Catálogo de controles'!L171/25,1)*Parámetros!$B$10 + MIN('Catálogo de controles'!M171/100,1)*Parámetros!$B$11 + MIN('Catálogo de controles'!N171/5,1)*Parámetros!$B$12 + MIN('Catálogo de controles'!O171/12,1)*Parámetros!$B$13 + 'Catálogo de controles'!P171/5*Parámetros!$B$14)/SUM(Parámetros!$B$9:$B$14)*100</f>
        <v>0</v>
      </c>
      <c r="F171" s="6">
        <f t="shared" si="15"/>
        <v>0</v>
      </c>
      <c r="G171" s="6">
        <f t="shared" si="16"/>
        <v>0</v>
      </c>
      <c r="H171" t="str">
        <f>IF(A171="","",IF(AND(D171&gt;=75,E171&lt;40,G171&gt;=Parámetros!$B$15),"Crítico y eficaz",IF(AND(D171&gt;=55,E171&gt;=40,G171&gt;=Parámetros!$B$16),"Útil pero mal calibrado",IF(AND(E171&gt;=Parámetros!$B$17,D171&lt;55),"Redundante","Ornamental o fatigado"))))</f>
        <v>Ornamental o fatigado</v>
      </c>
      <c r="I171" t="str">
        <f>IF(A171="","",IF(E171&gt;=Parámetros!$B$18,"Alta",IF(E171&gt;=50,"Media","Baja")))</f>
        <v>Baja</v>
      </c>
      <c r="J171" t="str">
        <f t="shared" si="17"/>
        <v>Revisar valor o retirar</v>
      </c>
      <c r="K171">
        <f>'Catálogo de controles'!F171</f>
        <v>0</v>
      </c>
      <c r="L171">
        <f>'Catálogo de controles'!G171</f>
        <v>0</v>
      </c>
      <c r="M171">
        <f>'Catálogo de controles'!N171</f>
        <v>0</v>
      </c>
      <c r="N171">
        <f>'Catálogo de controles'!K171</f>
        <v>0</v>
      </c>
    </row>
    <row r="172" spans="1:14" x14ac:dyDescent="0.2">
      <c r="A172">
        <f>'Catálogo de controles'!A172</f>
        <v>0</v>
      </c>
      <c r="B172">
        <f>'Catálogo de controles'!B172</f>
        <v>0</v>
      </c>
      <c r="C172">
        <f>'Catálogo de controles'!C172</f>
        <v>0</v>
      </c>
      <c r="D172" s="6">
        <f>('Catálogo de controles'!F172/5*Parámetros!$B$4 + 'Catálogo de controles'!G172*Parámetros!$B$5 + 'Catálogo de controles'!H172/5*Parámetros!$B$6 + 'Catálogo de controles'!I172/5*Parámetros!$B$7 + 'Catálogo de controles'!J172/5*Parámetros!$B$8)/SUM(Parámetros!$B$4:$B$8)*100</f>
        <v>0</v>
      </c>
      <c r="E172" s="6">
        <f>(MIN('Catálogo de controles'!K172/20,1)*Parámetros!$B$9 + MIN('Catálogo de controles'!L172/25,1)*Parámetros!$B$10 + MIN('Catálogo de controles'!M172/100,1)*Parámetros!$B$11 + MIN('Catálogo de controles'!N172/5,1)*Parámetros!$B$12 + MIN('Catálogo de controles'!O172/12,1)*Parámetros!$B$13 + 'Catálogo de controles'!P172/5*Parámetros!$B$14)/SUM(Parámetros!$B$9:$B$14)*100</f>
        <v>0</v>
      </c>
      <c r="F172" s="6">
        <f t="shared" si="15"/>
        <v>0</v>
      </c>
      <c r="G172" s="6">
        <f t="shared" si="16"/>
        <v>0</v>
      </c>
      <c r="H172" t="str">
        <f>IF(A172="","",IF(AND(D172&gt;=75,E172&lt;40,G172&gt;=Parámetros!$B$15),"Crítico y eficaz",IF(AND(D172&gt;=55,E172&gt;=40,G172&gt;=Parámetros!$B$16),"Útil pero mal calibrado",IF(AND(E172&gt;=Parámetros!$B$17,D172&lt;55),"Redundante","Ornamental o fatigado"))))</f>
        <v>Ornamental o fatigado</v>
      </c>
      <c r="I172" t="str">
        <f>IF(A172="","",IF(E172&gt;=Parámetros!$B$18,"Alta",IF(E172&gt;=50,"Media","Baja")))</f>
        <v>Baja</v>
      </c>
      <c r="J172" t="str">
        <f t="shared" si="17"/>
        <v>Revisar valor o retirar</v>
      </c>
      <c r="K172">
        <f>'Catálogo de controles'!F172</f>
        <v>0</v>
      </c>
      <c r="L172">
        <f>'Catálogo de controles'!G172</f>
        <v>0</v>
      </c>
      <c r="M172">
        <f>'Catálogo de controles'!N172</f>
        <v>0</v>
      </c>
      <c r="N172">
        <f>'Catálogo de controles'!K172</f>
        <v>0</v>
      </c>
    </row>
    <row r="173" spans="1:14" x14ac:dyDescent="0.2">
      <c r="A173">
        <f>'Catálogo de controles'!A173</f>
        <v>0</v>
      </c>
      <c r="B173">
        <f>'Catálogo de controles'!B173</f>
        <v>0</v>
      </c>
      <c r="C173">
        <f>'Catálogo de controles'!C173</f>
        <v>0</v>
      </c>
      <c r="D173" s="6">
        <f>('Catálogo de controles'!F173/5*Parámetros!$B$4 + 'Catálogo de controles'!G173*Parámetros!$B$5 + 'Catálogo de controles'!H173/5*Parámetros!$B$6 + 'Catálogo de controles'!I173/5*Parámetros!$B$7 + 'Catálogo de controles'!J173/5*Parámetros!$B$8)/SUM(Parámetros!$B$4:$B$8)*100</f>
        <v>0</v>
      </c>
      <c r="E173" s="6">
        <f>(MIN('Catálogo de controles'!K173/20,1)*Parámetros!$B$9 + MIN('Catálogo de controles'!L173/25,1)*Parámetros!$B$10 + MIN('Catálogo de controles'!M173/100,1)*Parámetros!$B$11 + MIN('Catálogo de controles'!N173/5,1)*Parámetros!$B$12 + MIN('Catálogo de controles'!O173/12,1)*Parámetros!$B$13 + 'Catálogo de controles'!P173/5*Parámetros!$B$14)/SUM(Parámetros!$B$9:$B$14)*100</f>
        <v>0</v>
      </c>
      <c r="F173" s="6">
        <f t="shared" si="15"/>
        <v>0</v>
      </c>
      <c r="G173" s="6">
        <f t="shared" si="16"/>
        <v>0</v>
      </c>
      <c r="H173" t="str">
        <f>IF(A173="","",IF(AND(D173&gt;=75,E173&lt;40,G173&gt;=Parámetros!$B$15),"Crítico y eficaz",IF(AND(D173&gt;=55,E173&gt;=40,G173&gt;=Parámetros!$B$16),"Útil pero mal calibrado",IF(AND(E173&gt;=Parámetros!$B$17,D173&lt;55),"Redundante","Ornamental o fatigado"))))</f>
        <v>Ornamental o fatigado</v>
      </c>
      <c r="I173" t="str">
        <f>IF(A173="","",IF(E173&gt;=Parámetros!$B$18,"Alta",IF(E173&gt;=50,"Media","Baja")))</f>
        <v>Baja</v>
      </c>
      <c r="J173" t="str">
        <f t="shared" si="17"/>
        <v>Revisar valor o retirar</v>
      </c>
      <c r="K173">
        <f>'Catálogo de controles'!F173</f>
        <v>0</v>
      </c>
      <c r="L173">
        <f>'Catálogo de controles'!G173</f>
        <v>0</v>
      </c>
      <c r="M173">
        <f>'Catálogo de controles'!N173</f>
        <v>0</v>
      </c>
      <c r="N173">
        <f>'Catálogo de controles'!K173</f>
        <v>0</v>
      </c>
    </row>
    <row r="174" spans="1:14" x14ac:dyDescent="0.2">
      <c r="A174">
        <f>'Catálogo de controles'!A174</f>
        <v>0</v>
      </c>
      <c r="B174">
        <f>'Catálogo de controles'!B174</f>
        <v>0</v>
      </c>
      <c r="C174">
        <f>'Catálogo de controles'!C174</f>
        <v>0</v>
      </c>
      <c r="D174" s="6">
        <f>('Catálogo de controles'!F174/5*Parámetros!$B$4 + 'Catálogo de controles'!G174*Parámetros!$B$5 + 'Catálogo de controles'!H174/5*Parámetros!$B$6 + 'Catálogo de controles'!I174/5*Parámetros!$B$7 + 'Catálogo de controles'!J174/5*Parámetros!$B$8)/SUM(Parámetros!$B$4:$B$8)*100</f>
        <v>0</v>
      </c>
      <c r="E174" s="6">
        <f>(MIN('Catálogo de controles'!K174/20,1)*Parámetros!$B$9 + MIN('Catálogo de controles'!L174/25,1)*Parámetros!$B$10 + MIN('Catálogo de controles'!M174/100,1)*Parámetros!$B$11 + MIN('Catálogo de controles'!N174/5,1)*Parámetros!$B$12 + MIN('Catálogo de controles'!O174/12,1)*Parámetros!$B$13 + 'Catálogo de controles'!P174/5*Parámetros!$B$14)/SUM(Parámetros!$B$9:$B$14)*100</f>
        <v>0</v>
      </c>
      <c r="F174" s="6">
        <f t="shared" si="15"/>
        <v>0</v>
      </c>
      <c r="G174" s="6">
        <f t="shared" si="16"/>
        <v>0</v>
      </c>
      <c r="H174" t="str">
        <f>IF(A174="","",IF(AND(D174&gt;=75,E174&lt;40,G174&gt;=Parámetros!$B$15),"Crítico y eficaz",IF(AND(D174&gt;=55,E174&gt;=40,G174&gt;=Parámetros!$B$16),"Útil pero mal calibrado",IF(AND(E174&gt;=Parámetros!$B$17,D174&lt;55),"Redundante","Ornamental o fatigado"))))</f>
        <v>Ornamental o fatigado</v>
      </c>
      <c r="I174" t="str">
        <f>IF(A174="","",IF(E174&gt;=Parámetros!$B$18,"Alta",IF(E174&gt;=50,"Media","Baja")))</f>
        <v>Baja</v>
      </c>
      <c r="J174" t="str">
        <f t="shared" si="17"/>
        <v>Revisar valor o retirar</v>
      </c>
      <c r="K174">
        <f>'Catálogo de controles'!F174</f>
        <v>0</v>
      </c>
      <c r="L174">
        <f>'Catálogo de controles'!G174</f>
        <v>0</v>
      </c>
      <c r="M174">
        <f>'Catálogo de controles'!N174</f>
        <v>0</v>
      </c>
      <c r="N174">
        <f>'Catálogo de controles'!K174</f>
        <v>0</v>
      </c>
    </row>
    <row r="175" spans="1:14" x14ac:dyDescent="0.2">
      <c r="A175">
        <f>'Catálogo de controles'!A175</f>
        <v>0</v>
      </c>
      <c r="B175">
        <f>'Catálogo de controles'!B175</f>
        <v>0</v>
      </c>
      <c r="C175">
        <f>'Catálogo de controles'!C175</f>
        <v>0</v>
      </c>
      <c r="D175" s="6">
        <f>('Catálogo de controles'!F175/5*Parámetros!$B$4 + 'Catálogo de controles'!G175*Parámetros!$B$5 + 'Catálogo de controles'!H175/5*Parámetros!$B$6 + 'Catálogo de controles'!I175/5*Parámetros!$B$7 + 'Catálogo de controles'!J175/5*Parámetros!$B$8)/SUM(Parámetros!$B$4:$B$8)*100</f>
        <v>0</v>
      </c>
      <c r="E175" s="6">
        <f>(MIN('Catálogo de controles'!K175/20,1)*Parámetros!$B$9 + MIN('Catálogo de controles'!L175/25,1)*Parámetros!$B$10 + MIN('Catálogo de controles'!M175/100,1)*Parámetros!$B$11 + MIN('Catálogo de controles'!N175/5,1)*Parámetros!$B$12 + MIN('Catálogo de controles'!O175/12,1)*Parámetros!$B$13 + 'Catálogo de controles'!P175/5*Parámetros!$B$14)/SUM(Parámetros!$B$9:$B$14)*100</f>
        <v>0</v>
      </c>
      <c r="F175" s="6">
        <f t="shared" si="15"/>
        <v>0</v>
      </c>
      <c r="G175" s="6">
        <f t="shared" si="16"/>
        <v>0</v>
      </c>
      <c r="H175" t="str">
        <f>IF(A175="","",IF(AND(D175&gt;=75,E175&lt;40,G175&gt;=Parámetros!$B$15),"Crítico y eficaz",IF(AND(D175&gt;=55,E175&gt;=40,G175&gt;=Parámetros!$B$16),"Útil pero mal calibrado",IF(AND(E175&gt;=Parámetros!$B$17,D175&lt;55),"Redundante","Ornamental o fatigado"))))</f>
        <v>Ornamental o fatigado</v>
      </c>
      <c r="I175" t="str">
        <f>IF(A175="","",IF(E175&gt;=Parámetros!$B$18,"Alta",IF(E175&gt;=50,"Media","Baja")))</f>
        <v>Baja</v>
      </c>
      <c r="J175" t="str">
        <f t="shared" si="17"/>
        <v>Revisar valor o retirar</v>
      </c>
      <c r="K175">
        <f>'Catálogo de controles'!F175</f>
        <v>0</v>
      </c>
      <c r="L175">
        <f>'Catálogo de controles'!G175</f>
        <v>0</v>
      </c>
      <c r="M175">
        <f>'Catálogo de controles'!N175</f>
        <v>0</v>
      </c>
      <c r="N175">
        <f>'Catálogo de controles'!K175</f>
        <v>0</v>
      </c>
    </row>
    <row r="176" spans="1:14" x14ac:dyDescent="0.2">
      <c r="A176">
        <f>'Catálogo de controles'!A176</f>
        <v>0</v>
      </c>
      <c r="B176">
        <f>'Catálogo de controles'!B176</f>
        <v>0</v>
      </c>
      <c r="C176">
        <f>'Catálogo de controles'!C176</f>
        <v>0</v>
      </c>
      <c r="D176" s="6">
        <f>('Catálogo de controles'!F176/5*Parámetros!$B$4 + 'Catálogo de controles'!G176*Parámetros!$B$5 + 'Catálogo de controles'!H176/5*Parámetros!$B$6 + 'Catálogo de controles'!I176/5*Parámetros!$B$7 + 'Catálogo de controles'!J176/5*Parámetros!$B$8)/SUM(Parámetros!$B$4:$B$8)*100</f>
        <v>0</v>
      </c>
      <c r="E176" s="6">
        <f>(MIN('Catálogo de controles'!K176/20,1)*Parámetros!$B$9 + MIN('Catálogo de controles'!L176/25,1)*Parámetros!$B$10 + MIN('Catálogo de controles'!M176/100,1)*Parámetros!$B$11 + MIN('Catálogo de controles'!N176/5,1)*Parámetros!$B$12 + MIN('Catálogo de controles'!O176/12,1)*Parámetros!$B$13 + 'Catálogo de controles'!P176/5*Parámetros!$B$14)/SUM(Parámetros!$B$9:$B$14)*100</f>
        <v>0</v>
      </c>
      <c r="F176" s="6">
        <f t="shared" si="15"/>
        <v>0</v>
      </c>
      <c r="G176" s="6">
        <f t="shared" si="16"/>
        <v>0</v>
      </c>
      <c r="H176" t="str">
        <f>IF(A176="","",IF(AND(D176&gt;=75,E176&lt;40,G176&gt;=Parámetros!$B$15),"Crítico y eficaz",IF(AND(D176&gt;=55,E176&gt;=40,G176&gt;=Parámetros!$B$16),"Útil pero mal calibrado",IF(AND(E176&gt;=Parámetros!$B$17,D176&lt;55),"Redundante","Ornamental o fatigado"))))</f>
        <v>Ornamental o fatigado</v>
      </c>
      <c r="I176" t="str">
        <f>IF(A176="","",IF(E176&gt;=Parámetros!$B$18,"Alta",IF(E176&gt;=50,"Media","Baja")))</f>
        <v>Baja</v>
      </c>
      <c r="J176" t="str">
        <f t="shared" si="17"/>
        <v>Revisar valor o retirar</v>
      </c>
      <c r="K176">
        <f>'Catálogo de controles'!F176</f>
        <v>0</v>
      </c>
      <c r="L176">
        <f>'Catálogo de controles'!G176</f>
        <v>0</v>
      </c>
      <c r="M176">
        <f>'Catálogo de controles'!N176</f>
        <v>0</v>
      </c>
      <c r="N176">
        <f>'Catálogo de controles'!K176</f>
        <v>0</v>
      </c>
    </row>
    <row r="177" spans="1:14" x14ac:dyDescent="0.2">
      <c r="A177">
        <f>'Catálogo de controles'!A177</f>
        <v>0</v>
      </c>
      <c r="B177">
        <f>'Catálogo de controles'!B177</f>
        <v>0</v>
      </c>
      <c r="C177">
        <f>'Catálogo de controles'!C177</f>
        <v>0</v>
      </c>
      <c r="D177" s="6">
        <f>('Catálogo de controles'!F177/5*Parámetros!$B$4 + 'Catálogo de controles'!G177*Parámetros!$B$5 + 'Catálogo de controles'!H177/5*Parámetros!$B$6 + 'Catálogo de controles'!I177/5*Parámetros!$B$7 + 'Catálogo de controles'!J177/5*Parámetros!$B$8)/SUM(Parámetros!$B$4:$B$8)*100</f>
        <v>0</v>
      </c>
      <c r="E177" s="6">
        <f>(MIN('Catálogo de controles'!K177/20,1)*Parámetros!$B$9 + MIN('Catálogo de controles'!L177/25,1)*Parámetros!$B$10 + MIN('Catálogo de controles'!M177/100,1)*Parámetros!$B$11 + MIN('Catálogo de controles'!N177/5,1)*Parámetros!$B$12 + MIN('Catálogo de controles'!O177/12,1)*Parámetros!$B$13 + 'Catálogo de controles'!P177/5*Parámetros!$B$14)/SUM(Parámetros!$B$9:$B$14)*100</f>
        <v>0</v>
      </c>
      <c r="F177" s="6">
        <f t="shared" si="15"/>
        <v>0</v>
      </c>
      <c r="G177" s="6">
        <f t="shared" si="16"/>
        <v>0</v>
      </c>
      <c r="H177" t="str">
        <f>IF(A177="","",IF(AND(D177&gt;=75,E177&lt;40,G177&gt;=Parámetros!$B$15),"Crítico y eficaz",IF(AND(D177&gt;=55,E177&gt;=40,G177&gt;=Parámetros!$B$16),"Útil pero mal calibrado",IF(AND(E177&gt;=Parámetros!$B$17,D177&lt;55),"Redundante","Ornamental o fatigado"))))</f>
        <v>Ornamental o fatigado</v>
      </c>
      <c r="I177" t="str">
        <f>IF(A177="","",IF(E177&gt;=Parámetros!$B$18,"Alta",IF(E177&gt;=50,"Media","Baja")))</f>
        <v>Baja</v>
      </c>
      <c r="J177" t="str">
        <f t="shared" si="17"/>
        <v>Revisar valor o retirar</v>
      </c>
      <c r="K177">
        <f>'Catálogo de controles'!F177</f>
        <v>0</v>
      </c>
      <c r="L177">
        <f>'Catálogo de controles'!G177</f>
        <v>0</v>
      </c>
      <c r="M177">
        <f>'Catálogo de controles'!N177</f>
        <v>0</v>
      </c>
      <c r="N177">
        <f>'Catálogo de controles'!K177</f>
        <v>0</v>
      </c>
    </row>
    <row r="178" spans="1:14" x14ac:dyDescent="0.2">
      <c r="A178">
        <f>'Catálogo de controles'!A178</f>
        <v>0</v>
      </c>
      <c r="B178">
        <f>'Catálogo de controles'!B178</f>
        <v>0</v>
      </c>
      <c r="C178">
        <f>'Catálogo de controles'!C178</f>
        <v>0</v>
      </c>
      <c r="D178" s="6">
        <f>('Catálogo de controles'!F178/5*Parámetros!$B$4 + 'Catálogo de controles'!G178*Parámetros!$B$5 + 'Catálogo de controles'!H178/5*Parámetros!$B$6 + 'Catálogo de controles'!I178/5*Parámetros!$B$7 + 'Catálogo de controles'!J178/5*Parámetros!$B$8)/SUM(Parámetros!$B$4:$B$8)*100</f>
        <v>0</v>
      </c>
      <c r="E178" s="6">
        <f>(MIN('Catálogo de controles'!K178/20,1)*Parámetros!$B$9 + MIN('Catálogo de controles'!L178/25,1)*Parámetros!$B$10 + MIN('Catálogo de controles'!M178/100,1)*Parámetros!$B$11 + MIN('Catálogo de controles'!N178/5,1)*Parámetros!$B$12 + MIN('Catálogo de controles'!O178/12,1)*Parámetros!$B$13 + 'Catálogo de controles'!P178/5*Parámetros!$B$14)/SUM(Parámetros!$B$9:$B$14)*100</f>
        <v>0</v>
      </c>
      <c r="F178" s="6">
        <f t="shared" si="15"/>
        <v>0</v>
      </c>
      <c r="G178" s="6">
        <f t="shared" si="16"/>
        <v>0</v>
      </c>
      <c r="H178" t="str">
        <f>IF(A178="","",IF(AND(D178&gt;=75,E178&lt;40,G178&gt;=Parámetros!$B$15),"Crítico y eficaz",IF(AND(D178&gt;=55,E178&gt;=40,G178&gt;=Parámetros!$B$16),"Útil pero mal calibrado",IF(AND(E178&gt;=Parámetros!$B$17,D178&lt;55),"Redundante","Ornamental o fatigado"))))</f>
        <v>Ornamental o fatigado</v>
      </c>
      <c r="I178" t="str">
        <f>IF(A178="","",IF(E178&gt;=Parámetros!$B$18,"Alta",IF(E178&gt;=50,"Media","Baja")))</f>
        <v>Baja</v>
      </c>
      <c r="J178" t="str">
        <f t="shared" si="17"/>
        <v>Revisar valor o retirar</v>
      </c>
      <c r="K178">
        <f>'Catálogo de controles'!F178</f>
        <v>0</v>
      </c>
      <c r="L178">
        <f>'Catálogo de controles'!G178</f>
        <v>0</v>
      </c>
      <c r="M178">
        <f>'Catálogo de controles'!N178</f>
        <v>0</v>
      </c>
      <c r="N178">
        <f>'Catálogo de controles'!K178</f>
        <v>0</v>
      </c>
    </row>
    <row r="179" spans="1:14" x14ac:dyDescent="0.2">
      <c r="A179">
        <f>'Catálogo de controles'!A179</f>
        <v>0</v>
      </c>
      <c r="B179">
        <f>'Catálogo de controles'!B179</f>
        <v>0</v>
      </c>
      <c r="C179">
        <f>'Catálogo de controles'!C179</f>
        <v>0</v>
      </c>
      <c r="D179" s="6">
        <f>('Catálogo de controles'!F179/5*Parámetros!$B$4 + 'Catálogo de controles'!G179*Parámetros!$B$5 + 'Catálogo de controles'!H179/5*Parámetros!$B$6 + 'Catálogo de controles'!I179/5*Parámetros!$B$7 + 'Catálogo de controles'!J179/5*Parámetros!$B$8)/SUM(Parámetros!$B$4:$B$8)*100</f>
        <v>0</v>
      </c>
      <c r="E179" s="6">
        <f>(MIN('Catálogo de controles'!K179/20,1)*Parámetros!$B$9 + MIN('Catálogo de controles'!L179/25,1)*Parámetros!$B$10 + MIN('Catálogo de controles'!M179/100,1)*Parámetros!$B$11 + MIN('Catálogo de controles'!N179/5,1)*Parámetros!$B$12 + MIN('Catálogo de controles'!O179/12,1)*Parámetros!$B$13 + 'Catálogo de controles'!P179/5*Parámetros!$B$14)/SUM(Parámetros!$B$9:$B$14)*100</f>
        <v>0</v>
      </c>
      <c r="F179" s="6">
        <f t="shared" si="15"/>
        <v>0</v>
      </c>
      <c r="G179" s="6">
        <f t="shared" si="16"/>
        <v>0</v>
      </c>
      <c r="H179" t="str">
        <f>IF(A179="","",IF(AND(D179&gt;=75,E179&lt;40,G179&gt;=Parámetros!$B$15),"Crítico y eficaz",IF(AND(D179&gt;=55,E179&gt;=40,G179&gt;=Parámetros!$B$16),"Útil pero mal calibrado",IF(AND(E179&gt;=Parámetros!$B$17,D179&lt;55),"Redundante","Ornamental o fatigado"))))</f>
        <v>Ornamental o fatigado</v>
      </c>
      <c r="I179" t="str">
        <f>IF(A179="","",IF(E179&gt;=Parámetros!$B$18,"Alta",IF(E179&gt;=50,"Media","Baja")))</f>
        <v>Baja</v>
      </c>
      <c r="J179" t="str">
        <f t="shared" si="17"/>
        <v>Revisar valor o retirar</v>
      </c>
      <c r="K179">
        <f>'Catálogo de controles'!F179</f>
        <v>0</v>
      </c>
      <c r="L179">
        <f>'Catálogo de controles'!G179</f>
        <v>0</v>
      </c>
      <c r="M179">
        <f>'Catálogo de controles'!N179</f>
        <v>0</v>
      </c>
      <c r="N179">
        <f>'Catálogo de controles'!K179</f>
        <v>0</v>
      </c>
    </row>
    <row r="180" spans="1:14" x14ac:dyDescent="0.2">
      <c r="A180">
        <f>'Catálogo de controles'!A180</f>
        <v>0</v>
      </c>
      <c r="B180">
        <f>'Catálogo de controles'!B180</f>
        <v>0</v>
      </c>
      <c r="C180">
        <f>'Catálogo de controles'!C180</f>
        <v>0</v>
      </c>
      <c r="D180" s="6">
        <f>('Catálogo de controles'!F180/5*Parámetros!$B$4 + 'Catálogo de controles'!G180*Parámetros!$B$5 + 'Catálogo de controles'!H180/5*Parámetros!$B$6 + 'Catálogo de controles'!I180/5*Parámetros!$B$7 + 'Catálogo de controles'!J180/5*Parámetros!$B$8)/SUM(Parámetros!$B$4:$B$8)*100</f>
        <v>0</v>
      </c>
      <c r="E180" s="6">
        <f>(MIN('Catálogo de controles'!K180/20,1)*Parámetros!$B$9 + MIN('Catálogo de controles'!L180/25,1)*Parámetros!$B$10 + MIN('Catálogo de controles'!M180/100,1)*Parámetros!$B$11 + MIN('Catálogo de controles'!N180/5,1)*Parámetros!$B$12 + MIN('Catálogo de controles'!O180/12,1)*Parámetros!$B$13 + 'Catálogo de controles'!P180/5*Parámetros!$B$14)/SUM(Parámetros!$B$9:$B$14)*100</f>
        <v>0</v>
      </c>
      <c r="F180" s="6">
        <f t="shared" si="15"/>
        <v>0</v>
      </c>
      <c r="G180" s="6">
        <f t="shared" si="16"/>
        <v>0</v>
      </c>
      <c r="H180" t="str">
        <f>IF(A180="","",IF(AND(D180&gt;=75,E180&lt;40,G180&gt;=Parámetros!$B$15),"Crítico y eficaz",IF(AND(D180&gt;=55,E180&gt;=40,G180&gt;=Parámetros!$B$16),"Útil pero mal calibrado",IF(AND(E180&gt;=Parámetros!$B$17,D180&lt;55),"Redundante","Ornamental o fatigado"))))</f>
        <v>Ornamental o fatigado</v>
      </c>
      <c r="I180" t="str">
        <f>IF(A180="","",IF(E180&gt;=Parámetros!$B$18,"Alta",IF(E180&gt;=50,"Media","Baja")))</f>
        <v>Baja</v>
      </c>
      <c r="J180" t="str">
        <f t="shared" si="17"/>
        <v>Revisar valor o retirar</v>
      </c>
      <c r="K180">
        <f>'Catálogo de controles'!F180</f>
        <v>0</v>
      </c>
      <c r="L180">
        <f>'Catálogo de controles'!G180</f>
        <v>0</v>
      </c>
      <c r="M180">
        <f>'Catálogo de controles'!N180</f>
        <v>0</v>
      </c>
      <c r="N180">
        <f>'Catálogo de controles'!K180</f>
        <v>0</v>
      </c>
    </row>
    <row r="181" spans="1:14" x14ac:dyDescent="0.2">
      <c r="A181">
        <f>'Catálogo de controles'!A181</f>
        <v>0</v>
      </c>
      <c r="B181">
        <f>'Catálogo de controles'!B181</f>
        <v>0</v>
      </c>
      <c r="C181">
        <f>'Catálogo de controles'!C181</f>
        <v>0</v>
      </c>
      <c r="D181" s="6">
        <f>('Catálogo de controles'!F181/5*Parámetros!$B$4 + 'Catálogo de controles'!G181*Parámetros!$B$5 + 'Catálogo de controles'!H181/5*Parámetros!$B$6 + 'Catálogo de controles'!I181/5*Parámetros!$B$7 + 'Catálogo de controles'!J181/5*Parámetros!$B$8)/SUM(Parámetros!$B$4:$B$8)*100</f>
        <v>0</v>
      </c>
      <c r="E181" s="6">
        <f>(MIN('Catálogo de controles'!K181/20,1)*Parámetros!$B$9 + MIN('Catálogo de controles'!L181/25,1)*Parámetros!$B$10 + MIN('Catálogo de controles'!M181/100,1)*Parámetros!$B$11 + MIN('Catálogo de controles'!N181/5,1)*Parámetros!$B$12 + MIN('Catálogo de controles'!O181/12,1)*Parámetros!$B$13 + 'Catálogo de controles'!P181/5*Parámetros!$B$14)/SUM(Parámetros!$B$9:$B$14)*100</f>
        <v>0</v>
      </c>
      <c r="F181" s="6">
        <f t="shared" si="15"/>
        <v>0</v>
      </c>
      <c r="G181" s="6">
        <f t="shared" si="16"/>
        <v>0</v>
      </c>
      <c r="H181" t="str">
        <f>IF(A181="","",IF(AND(D181&gt;=75,E181&lt;40,G181&gt;=Parámetros!$B$15),"Crítico y eficaz",IF(AND(D181&gt;=55,E181&gt;=40,G181&gt;=Parámetros!$B$16),"Útil pero mal calibrado",IF(AND(E181&gt;=Parámetros!$B$17,D181&lt;55),"Redundante","Ornamental o fatigado"))))</f>
        <v>Ornamental o fatigado</v>
      </c>
      <c r="I181" t="str">
        <f>IF(A181="","",IF(E181&gt;=Parámetros!$B$18,"Alta",IF(E181&gt;=50,"Media","Baja")))</f>
        <v>Baja</v>
      </c>
      <c r="J181" t="str">
        <f t="shared" si="17"/>
        <v>Revisar valor o retirar</v>
      </c>
      <c r="K181">
        <f>'Catálogo de controles'!F181</f>
        <v>0</v>
      </c>
      <c r="L181">
        <f>'Catálogo de controles'!G181</f>
        <v>0</v>
      </c>
      <c r="M181">
        <f>'Catálogo de controles'!N181</f>
        <v>0</v>
      </c>
      <c r="N181">
        <f>'Catálogo de controles'!K181</f>
        <v>0</v>
      </c>
    </row>
    <row r="182" spans="1:14" x14ac:dyDescent="0.2">
      <c r="A182">
        <f>'Catálogo de controles'!A182</f>
        <v>0</v>
      </c>
      <c r="B182">
        <f>'Catálogo de controles'!B182</f>
        <v>0</v>
      </c>
      <c r="C182">
        <f>'Catálogo de controles'!C182</f>
        <v>0</v>
      </c>
      <c r="D182" s="6">
        <f>('Catálogo de controles'!F182/5*Parámetros!$B$4 + 'Catálogo de controles'!G182*Parámetros!$B$5 + 'Catálogo de controles'!H182/5*Parámetros!$B$6 + 'Catálogo de controles'!I182/5*Parámetros!$B$7 + 'Catálogo de controles'!J182/5*Parámetros!$B$8)/SUM(Parámetros!$B$4:$B$8)*100</f>
        <v>0</v>
      </c>
      <c r="E182" s="6">
        <f>(MIN('Catálogo de controles'!K182/20,1)*Parámetros!$B$9 + MIN('Catálogo de controles'!L182/25,1)*Parámetros!$B$10 + MIN('Catálogo de controles'!M182/100,1)*Parámetros!$B$11 + MIN('Catálogo de controles'!N182/5,1)*Parámetros!$B$12 + MIN('Catálogo de controles'!O182/12,1)*Parámetros!$B$13 + 'Catálogo de controles'!P182/5*Parámetros!$B$14)/SUM(Parámetros!$B$9:$B$14)*100</f>
        <v>0</v>
      </c>
      <c r="F182" s="6">
        <f t="shared" si="15"/>
        <v>0</v>
      </c>
      <c r="G182" s="6">
        <f t="shared" si="16"/>
        <v>0</v>
      </c>
      <c r="H182" t="str">
        <f>IF(A182="","",IF(AND(D182&gt;=75,E182&lt;40,G182&gt;=Parámetros!$B$15),"Crítico y eficaz",IF(AND(D182&gt;=55,E182&gt;=40,G182&gt;=Parámetros!$B$16),"Útil pero mal calibrado",IF(AND(E182&gt;=Parámetros!$B$17,D182&lt;55),"Redundante","Ornamental o fatigado"))))</f>
        <v>Ornamental o fatigado</v>
      </c>
      <c r="I182" t="str">
        <f>IF(A182="","",IF(E182&gt;=Parámetros!$B$18,"Alta",IF(E182&gt;=50,"Media","Baja")))</f>
        <v>Baja</v>
      </c>
      <c r="J182" t="str">
        <f t="shared" si="17"/>
        <v>Revisar valor o retirar</v>
      </c>
      <c r="K182">
        <f>'Catálogo de controles'!F182</f>
        <v>0</v>
      </c>
      <c r="L182">
        <f>'Catálogo de controles'!G182</f>
        <v>0</v>
      </c>
      <c r="M182">
        <f>'Catálogo de controles'!N182</f>
        <v>0</v>
      </c>
      <c r="N182">
        <f>'Catálogo de controles'!K182</f>
        <v>0</v>
      </c>
    </row>
    <row r="183" spans="1:14" x14ac:dyDescent="0.2">
      <c r="A183">
        <f>'Catálogo de controles'!A183</f>
        <v>0</v>
      </c>
      <c r="B183">
        <f>'Catálogo de controles'!B183</f>
        <v>0</v>
      </c>
      <c r="C183">
        <f>'Catálogo de controles'!C183</f>
        <v>0</v>
      </c>
      <c r="D183" s="6">
        <f>('Catálogo de controles'!F183/5*Parámetros!$B$4 + 'Catálogo de controles'!G183*Parámetros!$B$5 + 'Catálogo de controles'!H183/5*Parámetros!$B$6 + 'Catálogo de controles'!I183/5*Parámetros!$B$7 + 'Catálogo de controles'!J183/5*Parámetros!$B$8)/SUM(Parámetros!$B$4:$B$8)*100</f>
        <v>0</v>
      </c>
      <c r="E183" s="6">
        <f>(MIN('Catálogo de controles'!K183/20,1)*Parámetros!$B$9 + MIN('Catálogo de controles'!L183/25,1)*Parámetros!$B$10 + MIN('Catálogo de controles'!M183/100,1)*Parámetros!$B$11 + MIN('Catálogo de controles'!N183/5,1)*Parámetros!$B$12 + MIN('Catálogo de controles'!O183/12,1)*Parámetros!$B$13 + 'Catálogo de controles'!P183/5*Parámetros!$B$14)/SUM(Parámetros!$B$9:$B$14)*100</f>
        <v>0</v>
      </c>
      <c r="F183" s="6">
        <f t="shared" si="15"/>
        <v>0</v>
      </c>
      <c r="G183" s="6">
        <f t="shared" si="16"/>
        <v>0</v>
      </c>
      <c r="H183" t="str">
        <f>IF(A183="","",IF(AND(D183&gt;=75,E183&lt;40,G183&gt;=Parámetros!$B$15),"Crítico y eficaz",IF(AND(D183&gt;=55,E183&gt;=40,G183&gt;=Parámetros!$B$16),"Útil pero mal calibrado",IF(AND(E183&gt;=Parámetros!$B$17,D183&lt;55),"Redundante","Ornamental o fatigado"))))</f>
        <v>Ornamental o fatigado</v>
      </c>
      <c r="I183" t="str">
        <f>IF(A183="","",IF(E183&gt;=Parámetros!$B$18,"Alta",IF(E183&gt;=50,"Media","Baja")))</f>
        <v>Baja</v>
      </c>
      <c r="J183" t="str">
        <f t="shared" si="17"/>
        <v>Revisar valor o retirar</v>
      </c>
      <c r="K183">
        <f>'Catálogo de controles'!F183</f>
        <v>0</v>
      </c>
      <c r="L183">
        <f>'Catálogo de controles'!G183</f>
        <v>0</v>
      </c>
      <c r="M183">
        <f>'Catálogo de controles'!N183</f>
        <v>0</v>
      </c>
      <c r="N183">
        <f>'Catálogo de controles'!K183</f>
        <v>0</v>
      </c>
    </row>
    <row r="184" spans="1:14" x14ac:dyDescent="0.2">
      <c r="A184">
        <f>'Catálogo de controles'!A184</f>
        <v>0</v>
      </c>
      <c r="B184">
        <f>'Catálogo de controles'!B184</f>
        <v>0</v>
      </c>
      <c r="C184">
        <f>'Catálogo de controles'!C184</f>
        <v>0</v>
      </c>
      <c r="D184" s="6">
        <f>('Catálogo de controles'!F184/5*Parámetros!$B$4 + 'Catálogo de controles'!G184*Parámetros!$B$5 + 'Catálogo de controles'!H184/5*Parámetros!$B$6 + 'Catálogo de controles'!I184/5*Parámetros!$B$7 + 'Catálogo de controles'!J184/5*Parámetros!$B$8)/SUM(Parámetros!$B$4:$B$8)*100</f>
        <v>0</v>
      </c>
      <c r="E184" s="6">
        <f>(MIN('Catálogo de controles'!K184/20,1)*Parámetros!$B$9 + MIN('Catálogo de controles'!L184/25,1)*Parámetros!$B$10 + MIN('Catálogo de controles'!M184/100,1)*Parámetros!$B$11 + MIN('Catálogo de controles'!N184/5,1)*Parámetros!$B$12 + MIN('Catálogo de controles'!O184/12,1)*Parámetros!$B$13 + 'Catálogo de controles'!P184/5*Parámetros!$B$14)/SUM(Parámetros!$B$9:$B$14)*100</f>
        <v>0</v>
      </c>
      <c r="F184" s="6">
        <f t="shared" si="15"/>
        <v>0</v>
      </c>
      <c r="G184" s="6">
        <f t="shared" si="16"/>
        <v>0</v>
      </c>
      <c r="H184" t="str">
        <f>IF(A184="","",IF(AND(D184&gt;=75,E184&lt;40,G184&gt;=Parámetros!$B$15),"Crítico y eficaz",IF(AND(D184&gt;=55,E184&gt;=40,G184&gt;=Parámetros!$B$16),"Útil pero mal calibrado",IF(AND(E184&gt;=Parámetros!$B$17,D184&lt;55),"Redundante","Ornamental o fatigado"))))</f>
        <v>Ornamental o fatigado</v>
      </c>
      <c r="I184" t="str">
        <f>IF(A184="","",IF(E184&gt;=Parámetros!$B$18,"Alta",IF(E184&gt;=50,"Media","Baja")))</f>
        <v>Baja</v>
      </c>
      <c r="J184" t="str">
        <f t="shared" si="17"/>
        <v>Revisar valor o retirar</v>
      </c>
      <c r="K184">
        <f>'Catálogo de controles'!F184</f>
        <v>0</v>
      </c>
      <c r="L184">
        <f>'Catálogo de controles'!G184</f>
        <v>0</v>
      </c>
      <c r="M184">
        <f>'Catálogo de controles'!N184</f>
        <v>0</v>
      </c>
      <c r="N184">
        <f>'Catálogo de controles'!K184</f>
        <v>0</v>
      </c>
    </row>
    <row r="185" spans="1:14" x14ac:dyDescent="0.2">
      <c r="A185">
        <f>'Catálogo de controles'!A185</f>
        <v>0</v>
      </c>
      <c r="B185">
        <f>'Catálogo de controles'!B185</f>
        <v>0</v>
      </c>
      <c r="C185">
        <f>'Catálogo de controles'!C185</f>
        <v>0</v>
      </c>
      <c r="D185" s="6">
        <f>('Catálogo de controles'!F185/5*Parámetros!$B$4 + 'Catálogo de controles'!G185*Parámetros!$B$5 + 'Catálogo de controles'!H185/5*Parámetros!$B$6 + 'Catálogo de controles'!I185/5*Parámetros!$B$7 + 'Catálogo de controles'!J185/5*Parámetros!$B$8)/SUM(Parámetros!$B$4:$B$8)*100</f>
        <v>0</v>
      </c>
      <c r="E185" s="6">
        <f>(MIN('Catálogo de controles'!K185/20,1)*Parámetros!$B$9 + MIN('Catálogo de controles'!L185/25,1)*Parámetros!$B$10 + MIN('Catálogo de controles'!M185/100,1)*Parámetros!$B$11 + MIN('Catálogo de controles'!N185/5,1)*Parámetros!$B$12 + MIN('Catálogo de controles'!O185/12,1)*Parámetros!$B$13 + 'Catálogo de controles'!P185/5*Parámetros!$B$14)/SUM(Parámetros!$B$9:$B$14)*100</f>
        <v>0</v>
      </c>
      <c r="F185" s="6">
        <f t="shared" si="15"/>
        <v>0</v>
      </c>
      <c r="G185" s="6">
        <f t="shared" si="16"/>
        <v>0</v>
      </c>
      <c r="H185" t="str">
        <f>IF(A185="","",IF(AND(D185&gt;=75,E185&lt;40,G185&gt;=Parámetros!$B$15),"Crítico y eficaz",IF(AND(D185&gt;=55,E185&gt;=40,G185&gt;=Parámetros!$B$16),"Útil pero mal calibrado",IF(AND(E185&gt;=Parámetros!$B$17,D185&lt;55),"Redundante","Ornamental o fatigado"))))</f>
        <v>Ornamental o fatigado</v>
      </c>
      <c r="I185" t="str">
        <f>IF(A185="","",IF(E185&gt;=Parámetros!$B$18,"Alta",IF(E185&gt;=50,"Media","Baja")))</f>
        <v>Baja</v>
      </c>
      <c r="J185" t="str">
        <f t="shared" si="17"/>
        <v>Revisar valor o retirar</v>
      </c>
      <c r="K185">
        <f>'Catálogo de controles'!F185</f>
        <v>0</v>
      </c>
      <c r="L185">
        <f>'Catálogo de controles'!G185</f>
        <v>0</v>
      </c>
      <c r="M185">
        <f>'Catálogo de controles'!N185</f>
        <v>0</v>
      </c>
      <c r="N185">
        <f>'Catálogo de controles'!K185</f>
        <v>0</v>
      </c>
    </row>
    <row r="186" spans="1:14" x14ac:dyDescent="0.2">
      <c r="A186">
        <f>'Catálogo de controles'!A186</f>
        <v>0</v>
      </c>
      <c r="B186">
        <f>'Catálogo de controles'!B186</f>
        <v>0</v>
      </c>
      <c r="C186">
        <f>'Catálogo de controles'!C186</f>
        <v>0</v>
      </c>
      <c r="D186" s="6">
        <f>('Catálogo de controles'!F186/5*Parámetros!$B$4 + 'Catálogo de controles'!G186*Parámetros!$B$5 + 'Catálogo de controles'!H186/5*Parámetros!$B$6 + 'Catálogo de controles'!I186/5*Parámetros!$B$7 + 'Catálogo de controles'!J186/5*Parámetros!$B$8)/SUM(Parámetros!$B$4:$B$8)*100</f>
        <v>0</v>
      </c>
      <c r="E186" s="6">
        <f>(MIN('Catálogo de controles'!K186/20,1)*Parámetros!$B$9 + MIN('Catálogo de controles'!L186/25,1)*Parámetros!$B$10 + MIN('Catálogo de controles'!M186/100,1)*Parámetros!$B$11 + MIN('Catálogo de controles'!N186/5,1)*Parámetros!$B$12 + MIN('Catálogo de controles'!O186/12,1)*Parámetros!$B$13 + 'Catálogo de controles'!P186/5*Parámetros!$B$14)/SUM(Parámetros!$B$9:$B$14)*100</f>
        <v>0</v>
      </c>
      <c r="F186" s="6">
        <f t="shared" si="15"/>
        <v>0</v>
      </c>
      <c r="G186" s="6">
        <f t="shared" si="16"/>
        <v>0</v>
      </c>
      <c r="H186" t="str">
        <f>IF(A186="","",IF(AND(D186&gt;=75,E186&lt;40,G186&gt;=Parámetros!$B$15),"Crítico y eficaz",IF(AND(D186&gt;=55,E186&gt;=40,G186&gt;=Parámetros!$B$16),"Útil pero mal calibrado",IF(AND(E186&gt;=Parámetros!$B$17,D186&lt;55),"Redundante","Ornamental o fatigado"))))</f>
        <v>Ornamental o fatigado</v>
      </c>
      <c r="I186" t="str">
        <f>IF(A186="","",IF(E186&gt;=Parámetros!$B$18,"Alta",IF(E186&gt;=50,"Media","Baja")))</f>
        <v>Baja</v>
      </c>
      <c r="J186" t="str">
        <f t="shared" si="17"/>
        <v>Revisar valor o retirar</v>
      </c>
      <c r="K186">
        <f>'Catálogo de controles'!F186</f>
        <v>0</v>
      </c>
      <c r="L186">
        <f>'Catálogo de controles'!G186</f>
        <v>0</v>
      </c>
      <c r="M186">
        <f>'Catálogo de controles'!N186</f>
        <v>0</v>
      </c>
      <c r="N186">
        <f>'Catálogo de controles'!K186</f>
        <v>0</v>
      </c>
    </row>
    <row r="187" spans="1:14" x14ac:dyDescent="0.2">
      <c r="A187">
        <f>'Catálogo de controles'!A187</f>
        <v>0</v>
      </c>
      <c r="B187">
        <f>'Catálogo de controles'!B187</f>
        <v>0</v>
      </c>
      <c r="C187">
        <f>'Catálogo de controles'!C187</f>
        <v>0</v>
      </c>
      <c r="D187" s="6">
        <f>('Catálogo de controles'!F187/5*Parámetros!$B$4 + 'Catálogo de controles'!G187*Parámetros!$B$5 + 'Catálogo de controles'!H187/5*Parámetros!$B$6 + 'Catálogo de controles'!I187/5*Parámetros!$B$7 + 'Catálogo de controles'!J187/5*Parámetros!$B$8)/SUM(Parámetros!$B$4:$B$8)*100</f>
        <v>0</v>
      </c>
      <c r="E187" s="6">
        <f>(MIN('Catálogo de controles'!K187/20,1)*Parámetros!$B$9 + MIN('Catálogo de controles'!L187/25,1)*Parámetros!$B$10 + MIN('Catálogo de controles'!M187/100,1)*Parámetros!$B$11 + MIN('Catálogo de controles'!N187/5,1)*Parámetros!$B$12 + MIN('Catálogo de controles'!O187/12,1)*Parámetros!$B$13 + 'Catálogo de controles'!P187/5*Parámetros!$B$14)/SUM(Parámetros!$B$9:$B$14)*100</f>
        <v>0</v>
      </c>
      <c r="F187" s="6">
        <f t="shared" si="15"/>
        <v>0</v>
      </c>
      <c r="G187" s="6">
        <f t="shared" si="16"/>
        <v>0</v>
      </c>
      <c r="H187" t="str">
        <f>IF(A187="","",IF(AND(D187&gt;=75,E187&lt;40,G187&gt;=Parámetros!$B$15),"Crítico y eficaz",IF(AND(D187&gt;=55,E187&gt;=40,G187&gt;=Parámetros!$B$16),"Útil pero mal calibrado",IF(AND(E187&gt;=Parámetros!$B$17,D187&lt;55),"Redundante","Ornamental o fatigado"))))</f>
        <v>Ornamental o fatigado</v>
      </c>
      <c r="I187" t="str">
        <f>IF(A187="","",IF(E187&gt;=Parámetros!$B$18,"Alta",IF(E187&gt;=50,"Media","Baja")))</f>
        <v>Baja</v>
      </c>
      <c r="J187" t="str">
        <f t="shared" si="17"/>
        <v>Revisar valor o retirar</v>
      </c>
      <c r="K187">
        <f>'Catálogo de controles'!F187</f>
        <v>0</v>
      </c>
      <c r="L187">
        <f>'Catálogo de controles'!G187</f>
        <v>0</v>
      </c>
      <c r="M187">
        <f>'Catálogo de controles'!N187</f>
        <v>0</v>
      </c>
      <c r="N187">
        <f>'Catálogo de controles'!K187</f>
        <v>0</v>
      </c>
    </row>
    <row r="188" spans="1:14" x14ac:dyDescent="0.2">
      <c r="A188">
        <f>'Catálogo de controles'!A188</f>
        <v>0</v>
      </c>
      <c r="B188">
        <f>'Catálogo de controles'!B188</f>
        <v>0</v>
      </c>
      <c r="C188">
        <f>'Catálogo de controles'!C188</f>
        <v>0</v>
      </c>
      <c r="D188" s="6">
        <f>('Catálogo de controles'!F188/5*Parámetros!$B$4 + 'Catálogo de controles'!G188*Parámetros!$B$5 + 'Catálogo de controles'!H188/5*Parámetros!$B$6 + 'Catálogo de controles'!I188/5*Parámetros!$B$7 + 'Catálogo de controles'!J188/5*Parámetros!$B$8)/SUM(Parámetros!$B$4:$B$8)*100</f>
        <v>0</v>
      </c>
      <c r="E188" s="6">
        <f>(MIN('Catálogo de controles'!K188/20,1)*Parámetros!$B$9 + MIN('Catálogo de controles'!L188/25,1)*Parámetros!$B$10 + MIN('Catálogo de controles'!M188/100,1)*Parámetros!$B$11 + MIN('Catálogo de controles'!N188/5,1)*Parámetros!$B$12 + MIN('Catálogo de controles'!O188/12,1)*Parámetros!$B$13 + 'Catálogo de controles'!P188/5*Parámetros!$B$14)/SUM(Parámetros!$B$9:$B$14)*100</f>
        <v>0</v>
      </c>
      <c r="F188" s="6">
        <f t="shared" si="15"/>
        <v>0</v>
      </c>
      <c r="G188" s="6">
        <f t="shared" si="16"/>
        <v>0</v>
      </c>
      <c r="H188" t="str">
        <f>IF(A188="","",IF(AND(D188&gt;=75,E188&lt;40,G188&gt;=Parámetros!$B$15),"Crítico y eficaz",IF(AND(D188&gt;=55,E188&gt;=40,G188&gt;=Parámetros!$B$16),"Útil pero mal calibrado",IF(AND(E188&gt;=Parámetros!$B$17,D188&lt;55),"Redundante","Ornamental o fatigado"))))</f>
        <v>Ornamental o fatigado</v>
      </c>
      <c r="I188" t="str">
        <f>IF(A188="","",IF(E188&gt;=Parámetros!$B$18,"Alta",IF(E188&gt;=50,"Media","Baja")))</f>
        <v>Baja</v>
      </c>
      <c r="J188" t="str">
        <f t="shared" si="17"/>
        <v>Revisar valor o retirar</v>
      </c>
      <c r="K188">
        <f>'Catálogo de controles'!F188</f>
        <v>0</v>
      </c>
      <c r="L188">
        <f>'Catálogo de controles'!G188</f>
        <v>0</v>
      </c>
      <c r="M188">
        <f>'Catálogo de controles'!N188</f>
        <v>0</v>
      </c>
      <c r="N188">
        <f>'Catálogo de controles'!K188</f>
        <v>0</v>
      </c>
    </row>
    <row r="189" spans="1:14" x14ac:dyDescent="0.2">
      <c r="A189">
        <f>'Catálogo de controles'!A189</f>
        <v>0</v>
      </c>
      <c r="B189">
        <f>'Catálogo de controles'!B189</f>
        <v>0</v>
      </c>
      <c r="C189">
        <f>'Catálogo de controles'!C189</f>
        <v>0</v>
      </c>
      <c r="D189" s="6">
        <f>('Catálogo de controles'!F189/5*Parámetros!$B$4 + 'Catálogo de controles'!G189*Parámetros!$B$5 + 'Catálogo de controles'!H189/5*Parámetros!$B$6 + 'Catálogo de controles'!I189/5*Parámetros!$B$7 + 'Catálogo de controles'!J189/5*Parámetros!$B$8)/SUM(Parámetros!$B$4:$B$8)*100</f>
        <v>0</v>
      </c>
      <c r="E189" s="6">
        <f>(MIN('Catálogo de controles'!K189/20,1)*Parámetros!$B$9 + MIN('Catálogo de controles'!L189/25,1)*Parámetros!$B$10 + MIN('Catálogo de controles'!M189/100,1)*Parámetros!$B$11 + MIN('Catálogo de controles'!N189/5,1)*Parámetros!$B$12 + MIN('Catálogo de controles'!O189/12,1)*Parámetros!$B$13 + 'Catálogo de controles'!P189/5*Parámetros!$B$14)/SUM(Parámetros!$B$9:$B$14)*100</f>
        <v>0</v>
      </c>
      <c r="F189" s="6">
        <f t="shared" si="15"/>
        <v>0</v>
      </c>
      <c r="G189" s="6">
        <f t="shared" si="16"/>
        <v>0</v>
      </c>
      <c r="H189" t="str">
        <f>IF(A189="","",IF(AND(D189&gt;=75,E189&lt;40,G189&gt;=Parámetros!$B$15),"Crítico y eficaz",IF(AND(D189&gt;=55,E189&gt;=40,G189&gt;=Parámetros!$B$16),"Útil pero mal calibrado",IF(AND(E189&gt;=Parámetros!$B$17,D189&lt;55),"Redundante","Ornamental o fatigado"))))</f>
        <v>Ornamental o fatigado</v>
      </c>
      <c r="I189" t="str">
        <f>IF(A189="","",IF(E189&gt;=Parámetros!$B$18,"Alta",IF(E189&gt;=50,"Media","Baja")))</f>
        <v>Baja</v>
      </c>
      <c r="J189" t="str">
        <f t="shared" si="17"/>
        <v>Revisar valor o retirar</v>
      </c>
      <c r="K189">
        <f>'Catálogo de controles'!F189</f>
        <v>0</v>
      </c>
      <c r="L189">
        <f>'Catálogo de controles'!G189</f>
        <v>0</v>
      </c>
      <c r="M189">
        <f>'Catálogo de controles'!N189</f>
        <v>0</v>
      </c>
      <c r="N189">
        <f>'Catálogo de controles'!K189</f>
        <v>0</v>
      </c>
    </row>
    <row r="190" spans="1:14" x14ac:dyDescent="0.2">
      <c r="A190">
        <f>'Catálogo de controles'!A190</f>
        <v>0</v>
      </c>
      <c r="B190">
        <f>'Catálogo de controles'!B190</f>
        <v>0</v>
      </c>
      <c r="C190">
        <f>'Catálogo de controles'!C190</f>
        <v>0</v>
      </c>
      <c r="D190" s="6">
        <f>('Catálogo de controles'!F190/5*Parámetros!$B$4 + 'Catálogo de controles'!G190*Parámetros!$B$5 + 'Catálogo de controles'!H190/5*Parámetros!$B$6 + 'Catálogo de controles'!I190/5*Parámetros!$B$7 + 'Catálogo de controles'!J190/5*Parámetros!$B$8)/SUM(Parámetros!$B$4:$B$8)*100</f>
        <v>0</v>
      </c>
      <c r="E190" s="6">
        <f>(MIN('Catálogo de controles'!K190/20,1)*Parámetros!$B$9 + MIN('Catálogo de controles'!L190/25,1)*Parámetros!$B$10 + MIN('Catálogo de controles'!M190/100,1)*Parámetros!$B$11 + MIN('Catálogo de controles'!N190/5,1)*Parámetros!$B$12 + MIN('Catálogo de controles'!O190/12,1)*Parámetros!$B$13 + 'Catálogo de controles'!P190/5*Parámetros!$B$14)/SUM(Parámetros!$B$9:$B$14)*100</f>
        <v>0</v>
      </c>
      <c r="F190" s="6">
        <f t="shared" si="15"/>
        <v>0</v>
      </c>
      <c r="G190" s="6">
        <f t="shared" si="16"/>
        <v>0</v>
      </c>
      <c r="H190" t="str">
        <f>IF(A190="","",IF(AND(D190&gt;=75,E190&lt;40,G190&gt;=Parámetros!$B$15),"Crítico y eficaz",IF(AND(D190&gt;=55,E190&gt;=40,G190&gt;=Parámetros!$B$16),"Útil pero mal calibrado",IF(AND(E190&gt;=Parámetros!$B$17,D190&lt;55),"Redundante","Ornamental o fatigado"))))</f>
        <v>Ornamental o fatigado</v>
      </c>
      <c r="I190" t="str">
        <f>IF(A190="","",IF(E190&gt;=Parámetros!$B$18,"Alta",IF(E190&gt;=50,"Media","Baja")))</f>
        <v>Baja</v>
      </c>
      <c r="J190" t="str">
        <f t="shared" si="17"/>
        <v>Revisar valor o retirar</v>
      </c>
      <c r="K190">
        <f>'Catálogo de controles'!F190</f>
        <v>0</v>
      </c>
      <c r="L190">
        <f>'Catálogo de controles'!G190</f>
        <v>0</v>
      </c>
      <c r="M190">
        <f>'Catálogo de controles'!N190</f>
        <v>0</v>
      </c>
      <c r="N190">
        <f>'Catálogo de controles'!K190</f>
        <v>0</v>
      </c>
    </row>
    <row r="191" spans="1:14" x14ac:dyDescent="0.2">
      <c r="A191">
        <f>'Catálogo de controles'!A191</f>
        <v>0</v>
      </c>
      <c r="B191">
        <f>'Catálogo de controles'!B191</f>
        <v>0</v>
      </c>
      <c r="C191">
        <f>'Catálogo de controles'!C191</f>
        <v>0</v>
      </c>
      <c r="D191" s="6">
        <f>('Catálogo de controles'!F191/5*Parámetros!$B$4 + 'Catálogo de controles'!G191*Parámetros!$B$5 + 'Catálogo de controles'!H191/5*Parámetros!$B$6 + 'Catálogo de controles'!I191/5*Parámetros!$B$7 + 'Catálogo de controles'!J191/5*Parámetros!$B$8)/SUM(Parámetros!$B$4:$B$8)*100</f>
        <v>0</v>
      </c>
      <c r="E191" s="6">
        <f>(MIN('Catálogo de controles'!K191/20,1)*Parámetros!$B$9 + MIN('Catálogo de controles'!L191/25,1)*Parámetros!$B$10 + MIN('Catálogo de controles'!M191/100,1)*Parámetros!$B$11 + MIN('Catálogo de controles'!N191/5,1)*Parámetros!$B$12 + MIN('Catálogo de controles'!O191/12,1)*Parámetros!$B$13 + 'Catálogo de controles'!P191/5*Parámetros!$B$14)/SUM(Parámetros!$B$9:$B$14)*100</f>
        <v>0</v>
      </c>
      <c r="F191" s="6">
        <f t="shared" si="15"/>
        <v>0</v>
      </c>
      <c r="G191" s="6">
        <f t="shared" si="16"/>
        <v>0</v>
      </c>
      <c r="H191" t="str">
        <f>IF(A191="","",IF(AND(D191&gt;=75,E191&lt;40,G191&gt;=Parámetros!$B$15),"Crítico y eficaz",IF(AND(D191&gt;=55,E191&gt;=40,G191&gt;=Parámetros!$B$16),"Útil pero mal calibrado",IF(AND(E191&gt;=Parámetros!$B$17,D191&lt;55),"Redundante","Ornamental o fatigado"))))</f>
        <v>Ornamental o fatigado</v>
      </c>
      <c r="I191" t="str">
        <f>IF(A191="","",IF(E191&gt;=Parámetros!$B$18,"Alta",IF(E191&gt;=50,"Media","Baja")))</f>
        <v>Baja</v>
      </c>
      <c r="J191" t="str">
        <f t="shared" si="17"/>
        <v>Revisar valor o retirar</v>
      </c>
      <c r="K191">
        <f>'Catálogo de controles'!F191</f>
        <v>0</v>
      </c>
      <c r="L191">
        <f>'Catálogo de controles'!G191</f>
        <v>0</v>
      </c>
      <c r="M191">
        <f>'Catálogo de controles'!N191</f>
        <v>0</v>
      </c>
      <c r="N191">
        <f>'Catálogo de controles'!K191</f>
        <v>0</v>
      </c>
    </row>
    <row r="192" spans="1:14" x14ac:dyDescent="0.2">
      <c r="A192">
        <f>'Catálogo de controles'!A192</f>
        <v>0</v>
      </c>
      <c r="B192">
        <f>'Catálogo de controles'!B192</f>
        <v>0</v>
      </c>
      <c r="C192">
        <f>'Catálogo de controles'!C192</f>
        <v>0</v>
      </c>
      <c r="D192" s="6">
        <f>('Catálogo de controles'!F192/5*Parámetros!$B$4 + 'Catálogo de controles'!G192*Parámetros!$B$5 + 'Catálogo de controles'!H192/5*Parámetros!$B$6 + 'Catálogo de controles'!I192/5*Parámetros!$B$7 + 'Catálogo de controles'!J192/5*Parámetros!$B$8)/SUM(Parámetros!$B$4:$B$8)*100</f>
        <v>0</v>
      </c>
      <c r="E192" s="6">
        <f>(MIN('Catálogo de controles'!K192/20,1)*Parámetros!$B$9 + MIN('Catálogo de controles'!L192/25,1)*Parámetros!$B$10 + MIN('Catálogo de controles'!M192/100,1)*Parámetros!$B$11 + MIN('Catálogo de controles'!N192/5,1)*Parámetros!$B$12 + MIN('Catálogo de controles'!O192/12,1)*Parámetros!$B$13 + 'Catálogo de controles'!P192/5*Parámetros!$B$14)/SUM(Parámetros!$B$9:$B$14)*100</f>
        <v>0</v>
      </c>
      <c r="F192" s="6">
        <f t="shared" si="15"/>
        <v>0</v>
      </c>
      <c r="G192" s="6">
        <f t="shared" si="16"/>
        <v>0</v>
      </c>
      <c r="H192" t="str">
        <f>IF(A192="","",IF(AND(D192&gt;=75,E192&lt;40,G192&gt;=Parámetros!$B$15),"Crítico y eficaz",IF(AND(D192&gt;=55,E192&gt;=40,G192&gt;=Parámetros!$B$16),"Útil pero mal calibrado",IF(AND(E192&gt;=Parámetros!$B$17,D192&lt;55),"Redundante","Ornamental o fatigado"))))</f>
        <v>Ornamental o fatigado</v>
      </c>
      <c r="I192" t="str">
        <f>IF(A192="","",IF(E192&gt;=Parámetros!$B$18,"Alta",IF(E192&gt;=50,"Media","Baja")))</f>
        <v>Baja</v>
      </c>
      <c r="J192" t="str">
        <f t="shared" si="17"/>
        <v>Revisar valor o retirar</v>
      </c>
      <c r="K192">
        <f>'Catálogo de controles'!F192</f>
        <v>0</v>
      </c>
      <c r="L192">
        <f>'Catálogo de controles'!G192</f>
        <v>0</v>
      </c>
      <c r="M192">
        <f>'Catálogo de controles'!N192</f>
        <v>0</v>
      </c>
      <c r="N192">
        <f>'Catálogo de controles'!K192</f>
        <v>0</v>
      </c>
    </row>
    <row r="193" spans="1:14" x14ac:dyDescent="0.2">
      <c r="A193">
        <f>'Catálogo de controles'!A193</f>
        <v>0</v>
      </c>
      <c r="B193">
        <f>'Catálogo de controles'!B193</f>
        <v>0</v>
      </c>
      <c r="C193">
        <f>'Catálogo de controles'!C193</f>
        <v>0</v>
      </c>
      <c r="D193" s="6">
        <f>('Catálogo de controles'!F193/5*Parámetros!$B$4 + 'Catálogo de controles'!G193*Parámetros!$B$5 + 'Catálogo de controles'!H193/5*Parámetros!$B$6 + 'Catálogo de controles'!I193/5*Parámetros!$B$7 + 'Catálogo de controles'!J193/5*Parámetros!$B$8)/SUM(Parámetros!$B$4:$B$8)*100</f>
        <v>0</v>
      </c>
      <c r="E193" s="6">
        <f>(MIN('Catálogo de controles'!K193/20,1)*Parámetros!$B$9 + MIN('Catálogo de controles'!L193/25,1)*Parámetros!$B$10 + MIN('Catálogo de controles'!M193/100,1)*Parámetros!$B$11 + MIN('Catálogo de controles'!N193/5,1)*Parámetros!$B$12 + MIN('Catálogo de controles'!O193/12,1)*Parámetros!$B$13 + 'Catálogo de controles'!P193/5*Parámetros!$B$14)/SUM(Parámetros!$B$9:$B$14)*100</f>
        <v>0</v>
      </c>
      <c r="F193" s="6">
        <f t="shared" si="15"/>
        <v>0</v>
      </c>
      <c r="G193" s="6">
        <f t="shared" si="16"/>
        <v>0</v>
      </c>
      <c r="H193" t="str">
        <f>IF(A193="","",IF(AND(D193&gt;=75,E193&lt;40,G193&gt;=Parámetros!$B$15),"Crítico y eficaz",IF(AND(D193&gt;=55,E193&gt;=40,G193&gt;=Parámetros!$B$16),"Útil pero mal calibrado",IF(AND(E193&gt;=Parámetros!$B$17,D193&lt;55),"Redundante","Ornamental o fatigado"))))</f>
        <v>Ornamental o fatigado</v>
      </c>
      <c r="I193" t="str">
        <f>IF(A193="","",IF(E193&gt;=Parámetros!$B$18,"Alta",IF(E193&gt;=50,"Media","Baja")))</f>
        <v>Baja</v>
      </c>
      <c r="J193" t="str">
        <f t="shared" si="17"/>
        <v>Revisar valor o retirar</v>
      </c>
      <c r="K193">
        <f>'Catálogo de controles'!F193</f>
        <v>0</v>
      </c>
      <c r="L193">
        <f>'Catálogo de controles'!G193</f>
        <v>0</v>
      </c>
      <c r="M193">
        <f>'Catálogo de controles'!N193</f>
        <v>0</v>
      </c>
      <c r="N193">
        <f>'Catálogo de controles'!K193</f>
        <v>0</v>
      </c>
    </row>
    <row r="194" spans="1:14" x14ac:dyDescent="0.2">
      <c r="A194">
        <f>'Catálogo de controles'!A194</f>
        <v>0</v>
      </c>
      <c r="B194">
        <f>'Catálogo de controles'!B194</f>
        <v>0</v>
      </c>
      <c r="C194">
        <f>'Catálogo de controles'!C194</f>
        <v>0</v>
      </c>
      <c r="D194" s="6">
        <f>('Catálogo de controles'!F194/5*Parámetros!$B$4 + 'Catálogo de controles'!G194*Parámetros!$B$5 + 'Catálogo de controles'!H194/5*Parámetros!$B$6 + 'Catálogo de controles'!I194/5*Parámetros!$B$7 + 'Catálogo de controles'!J194/5*Parámetros!$B$8)/SUM(Parámetros!$B$4:$B$8)*100</f>
        <v>0</v>
      </c>
      <c r="E194" s="6">
        <f>(MIN('Catálogo de controles'!K194/20,1)*Parámetros!$B$9 + MIN('Catálogo de controles'!L194/25,1)*Parámetros!$B$10 + MIN('Catálogo de controles'!M194/100,1)*Parámetros!$B$11 + MIN('Catálogo de controles'!N194/5,1)*Parámetros!$B$12 + MIN('Catálogo de controles'!O194/12,1)*Parámetros!$B$13 + 'Catálogo de controles'!P194/5*Parámetros!$B$14)/SUM(Parámetros!$B$9:$B$14)*100</f>
        <v>0</v>
      </c>
      <c r="F194" s="6">
        <f t="shared" si="15"/>
        <v>0</v>
      </c>
      <c r="G194" s="6">
        <f t="shared" si="16"/>
        <v>0</v>
      </c>
      <c r="H194" t="str">
        <f>IF(A194="","",IF(AND(D194&gt;=75,E194&lt;40,G194&gt;=Parámetros!$B$15),"Crítico y eficaz",IF(AND(D194&gt;=55,E194&gt;=40,G194&gt;=Parámetros!$B$16),"Útil pero mal calibrado",IF(AND(E194&gt;=Parámetros!$B$17,D194&lt;55),"Redundante","Ornamental o fatigado"))))</f>
        <v>Ornamental o fatigado</v>
      </c>
      <c r="I194" t="str">
        <f>IF(A194="","",IF(E194&gt;=Parámetros!$B$18,"Alta",IF(E194&gt;=50,"Media","Baja")))</f>
        <v>Baja</v>
      </c>
      <c r="J194" t="str">
        <f t="shared" si="17"/>
        <v>Revisar valor o retirar</v>
      </c>
      <c r="K194">
        <f>'Catálogo de controles'!F194</f>
        <v>0</v>
      </c>
      <c r="L194">
        <f>'Catálogo de controles'!G194</f>
        <v>0</v>
      </c>
      <c r="M194">
        <f>'Catálogo de controles'!N194</f>
        <v>0</v>
      </c>
      <c r="N194">
        <f>'Catálogo de controles'!K194</f>
        <v>0</v>
      </c>
    </row>
    <row r="195" spans="1:14" x14ac:dyDescent="0.2">
      <c r="A195">
        <f>'Catálogo de controles'!A195</f>
        <v>0</v>
      </c>
      <c r="B195">
        <f>'Catálogo de controles'!B195</f>
        <v>0</v>
      </c>
      <c r="C195">
        <f>'Catálogo de controles'!C195</f>
        <v>0</v>
      </c>
      <c r="D195" s="6">
        <f>('Catálogo de controles'!F195/5*Parámetros!$B$4 + 'Catálogo de controles'!G195*Parámetros!$B$5 + 'Catálogo de controles'!H195/5*Parámetros!$B$6 + 'Catálogo de controles'!I195/5*Parámetros!$B$7 + 'Catálogo de controles'!J195/5*Parámetros!$B$8)/SUM(Parámetros!$B$4:$B$8)*100</f>
        <v>0</v>
      </c>
      <c r="E195" s="6">
        <f>(MIN('Catálogo de controles'!K195/20,1)*Parámetros!$B$9 + MIN('Catálogo de controles'!L195/25,1)*Parámetros!$B$10 + MIN('Catálogo de controles'!M195/100,1)*Parámetros!$B$11 + MIN('Catálogo de controles'!N195/5,1)*Parámetros!$B$12 + MIN('Catálogo de controles'!O195/12,1)*Parámetros!$B$13 + 'Catálogo de controles'!P195/5*Parámetros!$B$14)/SUM(Parámetros!$B$9:$B$14)*100</f>
        <v>0</v>
      </c>
      <c r="F195" s="6">
        <f t="shared" si="15"/>
        <v>0</v>
      </c>
      <c r="G195" s="6">
        <f t="shared" si="16"/>
        <v>0</v>
      </c>
      <c r="H195" t="str">
        <f>IF(A195="","",IF(AND(D195&gt;=75,E195&lt;40,G195&gt;=Parámetros!$B$15),"Crítico y eficaz",IF(AND(D195&gt;=55,E195&gt;=40,G195&gt;=Parámetros!$B$16),"Útil pero mal calibrado",IF(AND(E195&gt;=Parámetros!$B$17,D195&lt;55),"Redundante","Ornamental o fatigado"))))</f>
        <v>Ornamental o fatigado</v>
      </c>
      <c r="I195" t="str">
        <f>IF(A195="","",IF(E195&gt;=Parámetros!$B$18,"Alta",IF(E195&gt;=50,"Media","Baja")))</f>
        <v>Baja</v>
      </c>
      <c r="J195" t="str">
        <f t="shared" si="17"/>
        <v>Revisar valor o retirar</v>
      </c>
      <c r="K195">
        <f>'Catálogo de controles'!F195</f>
        <v>0</v>
      </c>
      <c r="L195">
        <f>'Catálogo de controles'!G195</f>
        <v>0</v>
      </c>
      <c r="M195">
        <f>'Catálogo de controles'!N195</f>
        <v>0</v>
      </c>
      <c r="N195">
        <f>'Catálogo de controles'!K195</f>
        <v>0</v>
      </c>
    </row>
    <row r="196" spans="1:14" x14ac:dyDescent="0.2">
      <c r="A196">
        <f>'Catálogo de controles'!A196</f>
        <v>0</v>
      </c>
      <c r="B196">
        <f>'Catálogo de controles'!B196</f>
        <v>0</v>
      </c>
      <c r="C196">
        <f>'Catálogo de controles'!C196</f>
        <v>0</v>
      </c>
      <c r="D196" s="6">
        <f>('Catálogo de controles'!F196/5*Parámetros!$B$4 + 'Catálogo de controles'!G196*Parámetros!$B$5 + 'Catálogo de controles'!H196/5*Parámetros!$B$6 + 'Catálogo de controles'!I196/5*Parámetros!$B$7 + 'Catálogo de controles'!J196/5*Parámetros!$B$8)/SUM(Parámetros!$B$4:$B$8)*100</f>
        <v>0</v>
      </c>
      <c r="E196" s="6">
        <f>(MIN('Catálogo de controles'!K196/20,1)*Parámetros!$B$9 + MIN('Catálogo de controles'!L196/25,1)*Parámetros!$B$10 + MIN('Catálogo de controles'!M196/100,1)*Parámetros!$B$11 + MIN('Catálogo de controles'!N196/5,1)*Parámetros!$B$12 + MIN('Catálogo de controles'!O196/12,1)*Parámetros!$B$13 + 'Catálogo de controles'!P196/5*Parámetros!$B$14)/SUM(Parámetros!$B$9:$B$14)*100</f>
        <v>0</v>
      </c>
      <c r="F196" s="6">
        <f t="shared" ref="F196:F227" si="18">E196</f>
        <v>0</v>
      </c>
      <c r="G196" s="6">
        <f t="shared" ref="G196:G203" si="19">D196-E196</f>
        <v>0</v>
      </c>
      <c r="H196" t="str">
        <f>IF(A196="","",IF(AND(D196&gt;=75,E196&lt;40,G196&gt;=Parámetros!$B$15),"Crítico y eficaz",IF(AND(D196&gt;=55,E196&gt;=40,G196&gt;=Parámetros!$B$16),"Útil pero mal calibrado",IF(AND(E196&gt;=Parámetros!$B$17,D196&lt;55),"Redundante","Ornamental o fatigado"))))</f>
        <v>Ornamental o fatigado</v>
      </c>
      <c r="I196" t="str">
        <f>IF(A196="","",IF(E196&gt;=Parámetros!$B$18,"Alta",IF(E196&gt;=50,"Media","Baja")))</f>
        <v>Baja</v>
      </c>
      <c r="J196" t="str">
        <f t="shared" ref="J196:J203" si="20">IF(A196="","",IF(H196="Crítico y eficaz","Mantener y monitorizar",IF(H196="Útil pero mal calibrado","Recalibrar / automatizar",IF(H196="Redundante","Consolidar / retirar duplicidades","Revisar valor o retirar"))))</f>
        <v>Revisar valor o retirar</v>
      </c>
      <c r="K196">
        <f>'Catálogo de controles'!F196</f>
        <v>0</v>
      </c>
      <c r="L196">
        <f>'Catálogo de controles'!G196</f>
        <v>0</v>
      </c>
      <c r="M196">
        <f>'Catálogo de controles'!N196</f>
        <v>0</v>
      </c>
      <c r="N196">
        <f>'Catálogo de controles'!K196</f>
        <v>0</v>
      </c>
    </row>
    <row r="197" spans="1:14" x14ac:dyDescent="0.2">
      <c r="A197">
        <f>'Catálogo de controles'!A197</f>
        <v>0</v>
      </c>
      <c r="B197">
        <f>'Catálogo de controles'!B197</f>
        <v>0</v>
      </c>
      <c r="C197">
        <f>'Catálogo de controles'!C197</f>
        <v>0</v>
      </c>
      <c r="D197" s="6">
        <f>('Catálogo de controles'!F197/5*Parámetros!$B$4 + 'Catálogo de controles'!G197*Parámetros!$B$5 + 'Catálogo de controles'!H197/5*Parámetros!$B$6 + 'Catálogo de controles'!I197/5*Parámetros!$B$7 + 'Catálogo de controles'!J197/5*Parámetros!$B$8)/SUM(Parámetros!$B$4:$B$8)*100</f>
        <v>0</v>
      </c>
      <c r="E197" s="6">
        <f>(MIN('Catálogo de controles'!K197/20,1)*Parámetros!$B$9 + MIN('Catálogo de controles'!L197/25,1)*Parámetros!$B$10 + MIN('Catálogo de controles'!M197/100,1)*Parámetros!$B$11 + MIN('Catálogo de controles'!N197/5,1)*Parámetros!$B$12 + MIN('Catálogo de controles'!O197/12,1)*Parámetros!$B$13 + 'Catálogo de controles'!P197/5*Parámetros!$B$14)/SUM(Parámetros!$B$9:$B$14)*100</f>
        <v>0</v>
      </c>
      <c r="F197" s="6">
        <f t="shared" si="18"/>
        <v>0</v>
      </c>
      <c r="G197" s="6">
        <f t="shared" si="19"/>
        <v>0</v>
      </c>
      <c r="H197" t="str">
        <f>IF(A197="","",IF(AND(D197&gt;=75,E197&lt;40,G197&gt;=Parámetros!$B$15),"Crítico y eficaz",IF(AND(D197&gt;=55,E197&gt;=40,G197&gt;=Parámetros!$B$16),"Útil pero mal calibrado",IF(AND(E197&gt;=Parámetros!$B$17,D197&lt;55),"Redundante","Ornamental o fatigado"))))</f>
        <v>Ornamental o fatigado</v>
      </c>
      <c r="I197" t="str">
        <f>IF(A197="","",IF(E197&gt;=Parámetros!$B$18,"Alta",IF(E197&gt;=50,"Media","Baja")))</f>
        <v>Baja</v>
      </c>
      <c r="J197" t="str">
        <f t="shared" si="20"/>
        <v>Revisar valor o retirar</v>
      </c>
      <c r="K197">
        <f>'Catálogo de controles'!F197</f>
        <v>0</v>
      </c>
      <c r="L197">
        <f>'Catálogo de controles'!G197</f>
        <v>0</v>
      </c>
      <c r="M197">
        <f>'Catálogo de controles'!N197</f>
        <v>0</v>
      </c>
      <c r="N197">
        <f>'Catálogo de controles'!K197</f>
        <v>0</v>
      </c>
    </row>
    <row r="198" spans="1:14" x14ac:dyDescent="0.2">
      <c r="A198">
        <f>'Catálogo de controles'!A198</f>
        <v>0</v>
      </c>
      <c r="B198">
        <f>'Catálogo de controles'!B198</f>
        <v>0</v>
      </c>
      <c r="C198">
        <f>'Catálogo de controles'!C198</f>
        <v>0</v>
      </c>
      <c r="D198" s="6">
        <f>('Catálogo de controles'!F198/5*Parámetros!$B$4 + 'Catálogo de controles'!G198*Parámetros!$B$5 + 'Catálogo de controles'!H198/5*Parámetros!$B$6 + 'Catálogo de controles'!I198/5*Parámetros!$B$7 + 'Catálogo de controles'!J198/5*Parámetros!$B$8)/SUM(Parámetros!$B$4:$B$8)*100</f>
        <v>0</v>
      </c>
      <c r="E198" s="6">
        <f>(MIN('Catálogo de controles'!K198/20,1)*Parámetros!$B$9 + MIN('Catálogo de controles'!L198/25,1)*Parámetros!$B$10 + MIN('Catálogo de controles'!M198/100,1)*Parámetros!$B$11 + MIN('Catálogo de controles'!N198/5,1)*Parámetros!$B$12 + MIN('Catálogo de controles'!O198/12,1)*Parámetros!$B$13 + 'Catálogo de controles'!P198/5*Parámetros!$B$14)/SUM(Parámetros!$B$9:$B$14)*100</f>
        <v>0</v>
      </c>
      <c r="F198" s="6">
        <f t="shared" si="18"/>
        <v>0</v>
      </c>
      <c r="G198" s="6">
        <f t="shared" si="19"/>
        <v>0</v>
      </c>
      <c r="H198" t="str">
        <f>IF(A198="","",IF(AND(D198&gt;=75,E198&lt;40,G198&gt;=Parámetros!$B$15),"Crítico y eficaz",IF(AND(D198&gt;=55,E198&gt;=40,G198&gt;=Parámetros!$B$16),"Útil pero mal calibrado",IF(AND(E198&gt;=Parámetros!$B$17,D198&lt;55),"Redundante","Ornamental o fatigado"))))</f>
        <v>Ornamental o fatigado</v>
      </c>
      <c r="I198" t="str">
        <f>IF(A198="","",IF(E198&gt;=Parámetros!$B$18,"Alta",IF(E198&gt;=50,"Media","Baja")))</f>
        <v>Baja</v>
      </c>
      <c r="J198" t="str">
        <f t="shared" si="20"/>
        <v>Revisar valor o retirar</v>
      </c>
      <c r="K198">
        <f>'Catálogo de controles'!F198</f>
        <v>0</v>
      </c>
      <c r="L198">
        <f>'Catálogo de controles'!G198</f>
        <v>0</v>
      </c>
      <c r="M198">
        <f>'Catálogo de controles'!N198</f>
        <v>0</v>
      </c>
      <c r="N198">
        <f>'Catálogo de controles'!K198</f>
        <v>0</v>
      </c>
    </row>
    <row r="199" spans="1:14" x14ac:dyDescent="0.2">
      <c r="A199">
        <f>'Catálogo de controles'!A199</f>
        <v>0</v>
      </c>
      <c r="B199">
        <f>'Catálogo de controles'!B199</f>
        <v>0</v>
      </c>
      <c r="C199">
        <f>'Catálogo de controles'!C199</f>
        <v>0</v>
      </c>
      <c r="D199" s="6">
        <f>('Catálogo de controles'!F199/5*Parámetros!$B$4 + 'Catálogo de controles'!G199*Parámetros!$B$5 + 'Catálogo de controles'!H199/5*Parámetros!$B$6 + 'Catálogo de controles'!I199/5*Parámetros!$B$7 + 'Catálogo de controles'!J199/5*Parámetros!$B$8)/SUM(Parámetros!$B$4:$B$8)*100</f>
        <v>0</v>
      </c>
      <c r="E199" s="6">
        <f>(MIN('Catálogo de controles'!K199/20,1)*Parámetros!$B$9 + MIN('Catálogo de controles'!L199/25,1)*Parámetros!$B$10 + MIN('Catálogo de controles'!M199/100,1)*Parámetros!$B$11 + MIN('Catálogo de controles'!N199/5,1)*Parámetros!$B$12 + MIN('Catálogo de controles'!O199/12,1)*Parámetros!$B$13 + 'Catálogo de controles'!P199/5*Parámetros!$B$14)/SUM(Parámetros!$B$9:$B$14)*100</f>
        <v>0</v>
      </c>
      <c r="F199" s="6">
        <f t="shared" si="18"/>
        <v>0</v>
      </c>
      <c r="G199" s="6">
        <f t="shared" si="19"/>
        <v>0</v>
      </c>
      <c r="H199" t="str">
        <f>IF(A199="","",IF(AND(D199&gt;=75,E199&lt;40,G199&gt;=Parámetros!$B$15),"Crítico y eficaz",IF(AND(D199&gt;=55,E199&gt;=40,G199&gt;=Parámetros!$B$16),"Útil pero mal calibrado",IF(AND(E199&gt;=Parámetros!$B$17,D199&lt;55),"Redundante","Ornamental o fatigado"))))</f>
        <v>Ornamental o fatigado</v>
      </c>
      <c r="I199" t="str">
        <f>IF(A199="","",IF(E199&gt;=Parámetros!$B$18,"Alta",IF(E199&gt;=50,"Media","Baja")))</f>
        <v>Baja</v>
      </c>
      <c r="J199" t="str">
        <f t="shared" si="20"/>
        <v>Revisar valor o retirar</v>
      </c>
      <c r="K199">
        <f>'Catálogo de controles'!F199</f>
        <v>0</v>
      </c>
      <c r="L199">
        <f>'Catálogo de controles'!G199</f>
        <v>0</v>
      </c>
      <c r="M199">
        <f>'Catálogo de controles'!N199</f>
        <v>0</v>
      </c>
      <c r="N199">
        <f>'Catálogo de controles'!K199</f>
        <v>0</v>
      </c>
    </row>
    <row r="200" spans="1:14" x14ac:dyDescent="0.2">
      <c r="A200">
        <f>'Catálogo de controles'!A200</f>
        <v>0</v>
      </c>
      <c r="B200">
        <f>'Catálogo de controles'!B200</f>
        <v>0</v>
      </c>
      <c r="C200">
        <f>'Catálogo de controles'!C200</f>
        <v>0</v>
      </c>
      <c r="D200" s="6">
        <f>('Catálogo de controles'!F200/5*Parámetros!$B$4 + 'Catálogo de controles'!G200*Parámetros!$B$5 + 'Catálogo de controles'!H200/5*Parámetros!$B$6 + 'Catálogo de controles'!I200/5*Parámetros!$B$7 + 'Catálogo de controles'!J200/5*Parámetros!$B$8)/SUM(Parámetros!$B$4:$B$8)*100</f>
        <v>0</v>
      </c>
      <c r="E200" s="6">
        <f>(MIN('Catálogo de controles'!K200/20,1)*Parámetros!$B$9 + MIN('Catálogo de controles'!L200/25,1)*Parámetros!$B$10 + MIN('Catálogo de controles'!M200/100,1)*Parámetros!$B$11 + MIN('Catálogo de controles'!N200/5,1)*Parámetros!$B$12 + MIN('Catálogo de controles'!O200/12,1)*Parámetros!$B$13 + 'Catálogo de controles'!P200/5*Parámetros!$B$14)/SUM(Parámetros!$B$9:$B$14)*100</f>
        <v>0</v>
      </c>
      <c r="F200" s="6">
        <f t="shared" si="18"/>
        <v>0</v>
      </c>
      <c r="G200" s="6">
        <f t="shared" si="19"/>
        <v>0</v>
      </c>
      <c r="H200" t="str">
        <f>IF(A200="","",IF(AND(D200&gt;=75,E200&lt;40,G200&gt;=Parámetros!$B$15),"Crítico y eficaz",IF(AND(D200&gt;=55,E200&gt;=40,G200&gt;=Parámetros!$B$16),"Útil pero mal calibrado",IF(AND(E200&gt;=Parámetros!$B$17,D200&lt;55),"Redundante","Ornamental o fatigado"))))</f>
        <v>Ornamental o fatigado</v>
      </c>
      <c r="I200" t="str">
        <f>IF(A200="","",IF(E200&gt;=Parámetros!$B$18,"Alta",IF(E200&gt;=50,"Media","Baja")))</f>
        <v>Baja</v>
      </c>
      <c r="J200" t="str">
        <f t="shared" si="20"/>
        <v>Revisar valor o retirar</v>
      </c>
      <c r="K200">
        <f>'Catálogo de controles'!F200</f>
        <v>0</v>
      </c>
      <c r="L200">
        <f>'Catálogo de controles'!G200</f>
        <v>0</v>
      </c>
      <c r="M200">
        <f>'Catálogo de controles'!N200</f>
        <v>0</v>
      </c>
      <c r="N200">
        <f>'Catálogo de controles'!K200</f>
        <v>0</v>
      </c>
    </row>
    <row r="201" spans="1:14" x14ac:dyDescent="0.2">
      <c r="A201">
        <f>'Catálogo de controles'!A201</f>
        <v>0</v>
      </c>
      <c r="B201">
        <f>'Catálogo de controles'!B201</f>
        <v>0</v>
      </c>
      <c r="C201">
        <f>'Catálogo de controles'!C201</f>
        <v>0</v>
      </c>
      <c r="D201" s="6">
        <f>('Catálogo de controles'!F201/5*Parámetros!$B$4 + 'Catálogo de controles'!G201*Parámetros!$B$5 + 'Catálogo de controles'!H201/5*Parámetros!$B$6 + 'Catálogo de controles'!I201/5*Parámetros!$B$7 + 'Catálogo de controles'!J201/5*Parámetros!$B$8)/SUM(Parámetros!$B$4:$B$8)*100</f>
        <v>0</v>
      </c>
      <c r="E201" s="6">
        <f>(MIN('Catálogo de controles'!K201/20,1)*Parámetros!$B$9 + MIN('Catálogo de controles'!L201/25,1)*Parámetros!$B$10 + MIN('Catálogo de controles'!M201/100,1)*Parámetros!$B$11 + MIN('Catálogo de controles'!N201/5,1)*Parámetros!$B$12 + MIN('Catálogo de controles'!O201/12,1)*Parámetros!$B$13 + 'Catálogo de controles'!P201/5*Parámetros!$B$14)/SUM(Parámetros!$B$9:$B$14)*100</f>
        <v>0</v>
      </c>
      <c r="F201" s="6">
        <f t="shared" si="18"/>
        <v>0</v>
      </c>
      <c r="G201" s="6">
        <f t="shared" si="19"/>
        <v>0</v>
      </c>
      <c r="H201" t="str">
        <f>IF(A201="","",IF(AND(D201&gt;=75,E201&lt;40,G201&gt;=Parámetros!$B$15),"Crítico y eficaz",IF(AND(D201&gt;=55,E201&gt;=40,G201&gt;=Parámetros!$B$16),"Útil pero mal calibrado",IF(AND(E201&gt;=Parámetros!$B$17,D201&lt;55),"Redundante","Ornamental o fatigado"))))</f>
        <v>Ornamental o fatigado</v>
      </c>
      <c r="I201" t="str">
        <f>IF(A201="","",IF(E201&gt;=Parámetros!$B$18,"Alta",IF(E201&gt;=50,"Media","Baja")))</f>
        <v>Baja</v>
      </c>
      <c r="J201" t="str">
        <f t="shared" si="20"/>
        <v>Revisar valor o retirar</v>
      </c>
      <c r="K201">
        <f>'Catálogo de controles'!F201</f>
        <v>0</v>
      </c>
      <c r="L201">
        <f>'Catálogo de controles'!G201</f>
        <v>0</v>
      </c>
      <c r="M201">
        <f>'Catálogo de controles'!N201</f>
        <v>0</v>
      </c>
      <c r="N201">
        <f>'Catálogo de controles'!K201</f>
        <v>0</v>
      </c>
    </row>
    <row r="202" spans="1:14" x14ac:dyDescent="0.2">
      <c r="A202">
        <f>'Catálogo de controles'!A202</f>
        <v>0</v>
      </c>
      <c r="B202">
        <f>'Catálogo de controles'!B202</f>
        <v>0</v>
      </c>
      <c r="C202">
        <f>'Catálogo de controles'!C202</f>
        <v>0</v>
      </c>
      <c r="D202" s="6">
        <f>('Catálogo de controles'!F202/5*Parámetros!$B$4 + 'Catálogo de controles'!G202*Parámetros!$B$5 + 'Catálogo de controles'!H202/5*Parámetros!$B$6 + 'Catálogo de controles'!I202/5*Parámetros!$B$7 + 'Catálogo de controles'!J202/5*Parámetros!$B$8)/SUM(Parámetros!$B$4:$B$8)*100</f>
        <v>0</v>
      </c>
      <c r="E202" s="6">
        <f>(MIN('Catálogo de controles'!K202/20,1)*Parámetros!$B$9 + MIN('Catálogo de controles'!L202/25,1)*Parámetros!$B$10 + MIN('Catálogo de controles'!M202/100,1)*Parámetros!$B$11 + MIN('Catálogo de controles'!N202/5,1)*Parámetros!$B$12 + MIN('Catálogo de controles'!O202/12,1)*Parámetros!$B$13 + 'Catálogo de controles'!P202/5*Parámetros!$B$14)/SUM(Parámetros!$B$9:$B$14)*100</f>
        <v>0</v>
      </c>
      <c r="F202" s="6">
        <f t="shared" si="18"/>
        <v>0</v>
      </c>
      <c r="G202" s="6">
        <f t="shared" si="19"/>
        <v>0</v>
      </c>
      <c r="H202" t="str">
        <f>IF(A202="","",IF(AND(D202&gt;=75,E202&lt;40,G202&gt;=Parámetros!$B$15),"Crítico y eficaz",IF(AND(D202&gt;=55,E202&gt;=40,G202&gt;=Parámetros!$B$16),"Útil pero mal calibrado",IF(AND(E202&gt;=Parámetros!$B$17,D202&lt;55),"Redundante","Ornamental o fatigado"))))</f>
        <v>Ornamental o fatigado</v>
      </c>
      <c r="I202" t="str">
        <f>IF(A202="","",IF(E202&gt;=Parámetros!$B$18,"Alta",IF(E202&gt;=50,"Media","Baja")))</f>
        <v>Baja</v>
      </c>
      <c r="J202" t="str">
        <f t="shared" si="20"/>
        <v>Revisar valor o retirar</v>
      </c>
      <c r="K202">
        <f>'Catálogo de controles'!F202</f>
        <v>0</v>
      </c>
      <c r="L202">
        <f>'Catálogo de controles'!G202</f>
        <v>0</v>
      </c>
      <c r="M202">
        <f>'Catálogo de controles'!N202</f>
        <v>0</v>
      </c>
      <c r="N202">
        <f>'Catálogo de controles'!K202</f>
        <v>0</v>
      </c>
    </row>
    <row r="203" spans="1:14" x14ac:dyDescent="0.2">
      <c r="A203">
        <f>'Catálogo de controles'!A203</f>
        <v>0</v>
      </c>
      <c r="B203">
        <f>'Catálogo de controles'!B203</f>
        <v>0</v>
      </c>
      <c r="C203">
        <f>'Catálogo de controles'!C203</f>
        <v>0</v>
      </c>
      <c r="D203" s="6">
        <f>('Catálogo de controles'!F203/5*Parámetros!$B$4 + 'Catálogo de controles'!G203*Parámetros!$B$5 + 'Catálogo de controles'!H203/5*Parámetros!$B$6 + 'Catálogo de controles'!I203/5*Parámetros!$B$7 + 'Catálogo de controles'!J203/5*Parámetros!$B$8)/SUM(Parámetros!$B$4:$B$8)*100</f>
        <v>0</v>
      </c>
      <c r="E203" s="6">
        <f>(MIN('Catálogo de controles'!K203/20,1)*Parámetros!$B$9 + MIN('Catálogo de controles'!L203/25,1)*Parámetros!$B$10 + MIN('Catálogo de controles'!M203/100,1)*Parámetros!$B$11 + MIN('Catálogo de controles'!N203/5,1)*Parámetros!$B$12 + MIN('Catálogo de controles'!O203/12,1)*Parámetros!$B$13 + 'Catálogo de controles'!P203/5*Parámetros!$B$14)/SUM(Parámetros!$B$9:$B$14)*100</f>
        <v>0</v>
      </c>
      <c r="F203" s="6">
        <f t="shared" si="18"/>
        <v>0</v>
      </c>
      <c r="G203" s="6">
        <f t="shared" si="19"/>
        <v>0</v>
      </c>
      <c r="H203" t="str">
        <f>IF(A203="","",IF(AND(D203&gt;=75,E203&lt;40,G203&gt;=Parámetros!$B$15),"Crítico y eficaz",IF(AND(D203&gt;=55,E203&gt;=40,G203&gt;=Parámetros!$B$16),"Útil pero mal calibrado",IF(AND(E203&gt;=Parámetros!$B$17,D203&lt;55),"Redundante","Ornamental o fatigado"))))</f>
        <v>Ornamental o fatigado</v>
      </c>
      <c r="I203" t="str">
        <f>IF(A203="","",IF(E203&gt;=Parámetros!$B$18,"Alta",IF(E203&gt;=50,"Media","Baja")))</f>
        <v>Baja</v>
      </c>
      <c r="J203" t="str">
        <f t="shared" si="20"/>
        <v>Revisar valor o retirar</v>
      </c>
      <c r="K203">
        <f>'Catálogo de controles'!F203</f>
        <v>0</v>
      </c>
      <c r="L203">
        <f>'Catálogo de controles'!G203</f>
        <v>0</v>
      </c>
      <c r="M203">
        <f>'Catálogo de controles'!N203</f>
        <v>0</v>
      </c>
      <c r="N203">
        <f>'Catálogo de controles'!K203</f>
        <v>0</v>
      </c>
    </row>
  </sheetData>
  <mergeCells count="1">
    <mergeCell ref="A1:N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showGridLines="0" workbookViewId="0">
      <selection activeCell="A14" sqref="A14:B14"/>
    </sheetView>
  </sheetViews>
  <sheetFormatPr baseColWidth="10" defaultColWidth="8.83203125" defaultRowHeight="15" x14ac:dyDescent="0.2"/>
  <cols>
    <col min="1" max="1" width="26" customWidth="1"/>
    <col min="2" max="2" width="14" customWidth="1"/>
    <col min="3" max="3" width="4" customWidth="1"/>
    <col min="4" max="4" width="80" customWidth="1"/>
  </cols>
  <sheetData>
    <row r="1" spans="1:6" ht="16" x14ac:dyDescent="0.2">
      <c r="A1" s="10" t="s">
        <v>92</v>
      </c>
      <c r="B1" s="11"/>
      <c r="C1" s="11"/>
      <c r="D1" s="11"/>
      <c r="E1" s="11"/>
      <c r="F1" s="11"/>
    </row>
    <row r="3" spans="1:6" x14ac:dyDescent="0.2">
      <c r="A3" s="9" t="s">
        <v>93</v>
      </c>
      <c r="B3" s="9" t="s">
        <v>3</v>
      </c>
      <c r="D3" s="9" t="s">
        <v>94</v>
      </c>
    </row>
    <row r="4" spans="1:6" ht="32" x14ac:dyDescent="0.2">
      <c r="A4" t="s">
        <v>95</v>
      </c>
      <c r="B4" s="6">
        <f>COUNTA(Evaluación!A4:A203)</f>
        <v>200</v>
      </c>
      <c r="D4" s="2" t="str">
        <f>"La organización ha evaluado "&amp;B4&amp;" controles. La fricción media es "&amp;TEXT(B6,"0.0")&amp;" sobre 100 y el valor neto medio es "&amp;TEXT(B7,"0.0")&amp;". Esto sugiere "&amp;IF(B6&gt;60,"una carga operativa elevada que puede erosionar la efectividad.","un nivel de fricción manejable, aunque conviene revisar focos de saturación.")</f>
        <v>La organización ha evaluado 200 controles. La fricción media es 38 sobre 100 y el valor neto medio es 01. Esto sugiere un nivel de fricción manejable, aunque conviene revisar focos de saturación.</v>
      </c>
    </row>
    <row r="5" spans="1:6" x14ac:dyDescent="0.2">
      <c r="A5" t="s">
        <v>96</v>
      </c>
      <c r="B5" s="6">
        <f>IFERROR(AVERAGEIF(Evaluación!D4:D203,"&gt;0"),0)</f>
        <v>66</v>
      </c>
    </row>
    <row r="6" spans="1:6" x14ac:dyDescent="0.2">
      <c r="A6" t="s">
        <v>97</v>
      </c>
      <c r="B6" s="6">
        <f>IFERROR(AVERAGEIF(Evaluación!E4:E203,"&gt;0"),0)</f>
        <v>38.486666666666665</v>
      </c>
    </row>
    <row r="7" spans="1:6" x14ac:dyDescent="0.2">
      <c r="A7" t="s">
        <v>98</v>
      </c>
      <c r="B7" s="6">
        <f>IFERROR(AVERAGEIF(Evaluación!G4:G203,"&lt;&gt;"),0)</f>
        <v>0.68783333333333319</v>
      </c>
    </row>
    <row r="8" spans="1:6" x14ac:dyDescent="0.2">
      <c r="A8" t="s">
        <v>99</v>
      </c>
      <c r="B8" s="6">
        <f>COUNTIF(Evaluación!H4:H203,"Crítico y eficaz")</f>
        <v>1</v>
      </c>
    </row>
    <row r="9" spans="1:6" x14ac:dyDescent="0.2">
      <c r="A9" t="s">
        <v>100</v>
      </c>
      <c r="B9" s="6">
        <f>COUNTIF(Evaluación!H4:H203,"Útil pero mal calibrado")</f>
        <v>0</v>
      </c>
    </row>
    <row r="10" spans="1:6" x14ac:dyDescent="0.2">
      <c r="A10" t="s">
        <v>101</v>
      </c>
      <c r="B10" s="6">
        <f>COUNTIF(Evaluación!H4:H203,"Redundante")</f>
        <v>1</v>
      </c>
    </row>
    <row r="11" spans="1:6" x14ac:dyDescent="0.2">
      <c r="A11" t="s">
        <v>102</v>
      </c>
      <c r="B11" s="6">
        <f>COUNTIF(Evaluación!H4:H203,"Ornamental o fatigado")</f>
        <v>198</v>
      </c>
    </row>
    <row r="14" spans="1:6" x14ac:dyDescent="0.2">
      <c r="A14" s="9" t="s">
        <v>0</v>
      </c>
      <c r="B14" s="9" t="s">
        <v>103</v>
      </c>
    </row>
    <row r="15" spans="1:6" x14ac:dyDescent="0.2">
      <c r="A15" t="s">
        <v>104</v>
      </c>
      <c r="B15">
        <f>COUNTIF(Evaluación!H4:H203,A15)</f>
        <v>1</v>
      </c>
    </row>
    <row r="16" spans="1:6" x14ac:dyDescent="0.2">
      <c r="A16" t="s">
        <v>105</v>
      </c>
      <c r="B16">
        <f>COUNTIF(Evaluación!H4:H203,A16)</f>
        <v>0</v>
      </c>
    </row>
    <row r="17" spans="1:2" x14ac:dyDescent="0.2">
      <c r="A17" t="s">
        <v>106</v>
      </c>
      <c r="B17">
        <f>COUNTIF(Evaluación!H4:H203,A17)</f>
        <v>1</v>
      </c>
    </row>
    <row r="18" spans="1:2" x14ac:dyDescent="0.2">
      <c r="A18" t="s">
        <v>107</v>
      </c>
      <c r="B18">
        <f>COUNTIF(Evaluación!H4:H203,A18)</f>
        <v>198</v>
      </c>
    </row>
  </sheetData>
  <mergeCells count="1">
    <mergeCell ref="A1:F1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"/>
  <sheetViews>
    <sheetView showGridLines="0" workbookViewId="0">
      <selection activeCell="A3" sqref="A3:B3"/>
    </sheetView>
  </sheetViews>
  <sheetFormatPr baseColWidth="10" defaultColWidth="8.83203125" defaultRowHeight="15" x14ac:dyDescent="0.2"/>
  <cols>
    <col min="1" max="1" width="36" customWidth="1"/>
    <col min="2" max="2" width="12" customWidth="1"/>
    <col min="3" max="3" width="4" customWidth="1"/>
    <col min="4" max="4" width="36" customWidth="1"/>
    <col min="5" max="5" width="12" customWidth="1"/>
  </cols>
  <sheetData>
    <row r="1" spans="1:8" ht="16" x14ac:dyDescent="0.2">
      <c r="A1" s="10" t="s">
        <v>108</v>
      </c>
      <c r="B1" s="11"/>
      <c r="C1" s="11"/>
      <c r="D1" s="11"/>
      <c r="E1" s="11"/>
      <c r="F1" s="11"/>
      <c r="G1" s="11"/>
      <c r="H1" s="11"/>
    </row>
    <row r="3" spans="1:8" x14ac:dyDescent="0.2">
      <c r="A3" s="9" t="s">
        <v>36</v>
      </c>
      <c r="B3" s="9" t="s">
        <v>109</v>
      </c>
      <c r="D3" s="9" t="s">
        <v>36</v>
      </c>
      <c r="E3" s="9" t="s">
        <v>85</v>
      </c>
    </row>
    <row r="4" spans="1:8" x14ac:dyDescent="0.2">
      <c r="A4" t="str">
        <f>IFERROR(INDEX(Evaluación!$B$4:$B$203,MATCH(B4,Evaluación!$F$4:$F$203,0)),"")</f>
        <v>Ticket manual para excepción</v>
      </c>
      <c r="B4">
        <f>IFERROR(LARGE(Evaluación!$F$4:$F$203,1),"")</f>
        <v>71</v>
      </c>
      <c r="D4" t="str">
        <f>IFERROR(INDEX(Evaluación!$B$4:$B$203,MATCH(E4,Evaluación!$G$4:$G$203,0)),"")</f>
        <v>MFA + validación dispositivo</v>
      </c>
      <c r="E4">
        <f>IFERROR(LARGE(Evaluación!$G$4:$G$203,1),"")</f>
        <v>85.86666666666666</v>
      </c>
    </row>
    <row r="5" spans="1:8" x14ac:dyDescent="0.2">
      <c r="A5" t="str">
        <f>IFERROR(INDEX(Evaluación!$B$4:$B$203,MATCH(B5,Evaluación!$F$4:$F$203,0)),"")</f>
        <v>Aprobación manager para acceso</v>
      </c>
      <c r="B5">
        <f>IFERROR(LARGE(Evaluación!$F$4:$F$203,2),"")</f>
        <v>51.333333333333343</v>
      </c>
      <c r="D5" t="str">
        <f>IFERROR(INDEX(Evaluación!$B$4:$B$203,MATCH(E5,Evaluación!$G$4:$G$203,0)),"")</f>
        <v>Alerta ubicación inusual</v>
      </c>
      <c r="E5">
        <f>IFERROR(LARGE(Evaluación!$G$4:$G$203,2),"")</f>
        <v>33.733333333333334</v>
      </c>
    </row>
    <row r="6" spans="1:8" x14ac:dyDescent="0.2">
      <c r="A6" t="str">
        <f>IFERROR(INDEX(Evaluación!$B$4:$B$203,MATCH(B6,Evaluación!$F$4:$F$203,0)),"")</f>
        <v>Alerta ubicación inusual</v>
      </c>
      <c r="B6">
        <f>IFERROR(LARGE(Evaluación!$F$4:$F$203,3),"")</f>
        <v>34.266666666666666</v>
      </c>
      <c r="D6" t="str">
        <f>IFERROR(INDEX(Evaluación!$B$4:$B$203,MATCH(E6,Evaluación!$G$4:$G$203,0)),"")</f>
        <v>Revisión mensual completa permisos</v>
      </c>
      <c r="E6">
        <f>IFERROR(LARGE(Evaluación!$G$4:$G$203,3),"")</f>
        <v>25.8</v>
      </c>
    </row>
    <row r="7" spans="1:8" x14ac:dyDescent="0.2">
      <c r="A7" t="str">
        <f>IFERROR(INDEX(Evaluación!$B$4:$B$203,MATCH(B7,Evaluación!$F$4:$F$203,0)),"")</f>
        <v>Revisión mensual completa permisos</v>
      </c>
      <c r="B7">
        <f>IFERROR(LARGE(Evaluación!$F$4:$F$203,4),"")</f>
        <v>25.2</v>
      </c>
      <c r="D7" t="str">
        <f>IFERROR(INDEX(Evaluación!$B$4:$B$203,MATCH(E7,Evaluación!$G$4:$G$203,0)),"")</f>
        <v>Aprobación manager para acceso</v>
      </c>
      <c r="E7">
        <f>IFERROR(LARGE(Evaluación!$G$4:$G$203,4),"")</f>
        <v>13.666666666666643</v>
      </c>
    </row>
    <row r="8" spans="1:8" x14ac:dyDescent="0.2">
      <c r="A8" t="str">
        <f>IFERROR(INDEX(Evaluación!$B$4:$B$203,MATCH(B8,Evaluación!$F$4:$F$203,0)),"")</f>
        <v>MFA + validación dispositivo</v>
      </c>
      <c r="B8">
        <f>IFERROR(LARGE(Evaluación!$F$4:$F$203,5),"")</f>
        <v>10.633333333333335</v>
      </c>
      <c r="D8">
        <f>IFERROR(INDEX(Evaluación!$B$4:$B$203,MATCH(E8,Evaluación!$G$4:$G$203,0)),"")</f>
        <v>0</v>
      </c>
      <c r="E8">
        <f>IFERROR(LARGE(Evaluación!$G$4:$G$203,5),"")</f>
        <v>0</v>
      </c>
    </row>
    <row r="11" spans="1:8" x14ac:dyDescent="0.2">
      <c r="A11" s="1" t="s">
        <v>110</v>
      </c>
    </row>
    <row r="12" spans="1:8" x14ac:dyDescent="0.2">
      <c r="A12" t="s">
        <v>111</v>
      </c>
    </row>
    <row r="13" spans="1:8" x14ac:dyDescent="0.2">
      <c r="A13" t="s">
        <v>112</v>
      </c>
    </row>
    <row r="14" spans="1:8" x14ac:dyDescent="0.2">
      <c r="A14" t="s">
        <v>113</v>
      </c>
    </row>
  </sheetData>
  <mergeCells count="1">
    <mergeCell ref="A1:H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Parámetros</vt:lpstr>
      <vt:lpstr>Catálogo de controles</vt:lpstr>
      <vt:lpstr>Evaluación</vt:lpstr>
      <vt:lpstr>Resumen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Alba Sánchez</cp:lastModifiedBy>
  <dcterms:created xsi:type="dcterms:W3CDTF">2026-04-03T08:41:48Z</dcterms:created>
  <dcterms:modified xsi:type="dcterms:W3CDTF">2026-04-03T08:47:24Z</dcterms:modified>
</cp:coreProperties>
</file>